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CenkrosData\Export\"/>
    </mc:Choice>
  </mc:AlternateContent>
  <bookViews>
    <workbookView xWindow="0" yWindow="0" windowWidth="0" windowHeight="0"/>
  </bookViews>
  <sheets>
    <sheet name="Rekapitulácia stavby" sheetId="1" r:id="rId1"/>
    <sheet name="2019_SU_002.1 - Rozpočet" sheetId="2" r:id="rId2"/>
    <sheet name="2019_SU_002.21 - Rozpočet" sheetId="3" r:id="rId3"/>
    <sheet name="2019_SU_002.22 - Rozpočet" sheetId="4" r:id="rId4"/>
    <sheet name="2019_SU_002.23 - Rozpočet" sheetId="5" r:id="rId5"/>
  </sheets>
  <definedNames>
    <definedName name="_xlnm.Print_Area" localSheetId="0">'Rekapitulácia stavby'!$D$4:$AO$76,'Rekapitulácia stavby'!$C$82:$AQ$99</definedName>
    <definedName name="_xlnm.Print_Titles" localSheetId="0">'Rekapitulácia stavby'!$92:$92</definedName>
    <definedName name="_xlnm._FilterDatabase" localSheetId="1" hidden="1">'2019_SU_002.1 - Rozpočet'!$C$140:$K$206</definedName>
    <definedName name="_xlnm.Print_Area" localSheetId="1">'2019_SU_002.1 - Rozpočet'!$C$4:$J$76,'2019_SU_002.1 - Rozpočet'!$C$82:$J$122,'2019_SU_002.1 - Rozpočet'!$C$128:$K$206</definedName>
    <definedName name="_xlnm.Print_Titles" localSheetId="1">'2019_SU_002.1 - Rozpočet'!$140:$140</definedName>
    <definedName name="_xlnm._FilterDatabase" localSheetId="2" hidden="1">'2019_SU_002.21 - Rozpočet'!$C$133:$K$229</definedName>
    <definedName name="_xlnm.Print_Area" localSheetId="2">'2019_SU_002.21 - Rozpočet'!$C$4:$J$76,'2019_SU_002.21 - Rozpočet'!$C$82:$J$115,'2019_SU_002.21 - Rozpočet'!$C$121:$K$229</definedName>
    <definedName name="_xlnm.Print_Titles" localSheetId="2">'2019_SU_002.21 - Rozpočet'!$133:$133</definedName>
    <definedName name="_xlnm._FilterDatabase" localSheetId="3" hidden="1">'2019_SU_002.22 - Rozpočet'!$C$126:$K$142</definedName>
    <definedName name="_xlnm.Print_Area" localSheetId="3">'2019_SU_002.22 - Rozpočet'!$C$4:$J$76,'2019_SU_002.22 - Rozpočet'!$C$82:$J$108,'2019_SU_002.22 - Rozpočet'!$C$114:$K$142</definedName>
    <definedName name="_xlnm.Print_Titles" localSheetId="3">'2019_SU_002.22 - Rozpočet'!$126:$126</definedName>
    <definedName name="_xlnm._FilterDatabase" localSheetId="4" hidden="1">'2019_SU_002.23 - Rozpočet'!$C$130:$K$155</definedName>
    <definedName name="_xlnm.Print_Area" localSheetId="4">'2019_SU_002.23 - Rozpočet'!$C$4:$J$76,'2019_SU_002.23 - Rozpočet'!$C$82:$J$112,'2019_SU_002.23 - Rozpočet'!$C$118:$K$155</definedName>
    <definedName name="_xlnm.Print_Titles" localSheetId="4">'2019_SU_002.23 - Rozpočet'!$130:$130</definedName>
  </definedNames>
  <calcPr/>
</workbook>
</file>

<file path=xl/calcChain.xml><?xml version="1.0" encoding="utf-8"?>
<calcChain xmlns="http://schemas.openxmlformats.org/spreadsheetml/2006/main">
  <c i="5" l="1" r="J39"/>
  <c r="J38"/>
  <c i="1" r="AY98"/>
  <c i="5" r="J37"/>
  <c i="1" r="AX98"/>
  <c i="5" r="BI155"/>
  <c r="BH155"/>
  <c r="BG155"/>
  <c r="BE155"/>
  <c r="T155"/>
  <c r="T154"/>
  <c r="R155"/>
  <c r="R154"/>
  <c r="P155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F125"/>
  <c r="E123"/>
  <c r="BI110"/>
  <c r="BH110"/>
  <c r="BG110"/>
  <c r="BE110"/>
  <c r="BI109"/>
  <c r="BH109"/>
  <c r="BG109"/>
  <c r="BF109"/>
  <c r="BE109"/>
  <c r="BI108"/>
  <c r="BH108"/>
  <c r="BG108"/>
  <c r="BF108"/>
  <c r="BE108"/>
  <c r="BI107"/>
  <c r="BH107"/>
  <c r="BG107"/>
  <c r="BF107"/>
  <c r="BE107"/>
  <c r="BI106"/>
  <c r="BH106"/>
  <c r="BG106"/>
  <c r="BF106"/>
  <c r="BE106"/>
  <c r="BI105"/>
  <c r="BH105"/>
  <c r="BG105"/>
  <c r="BF105"/>
  <c r="BE105"/>
  <c r="F89"/>
  <c r="E87"/>
  <c r="J24"/>
  <c r="E24"/>
  <c r="J92"/>
  <c r="J23"/>
  <c r="J21"/>
  <c r="E21"/>
  <c r="J91"/>
  <c r="J20"/>
  <c r="J18"/>
  <c r="E18"/>
  <c r="F128"/>
  <c r="J17"/>
  <c r="J15"/>
  <c r="E15"/>
  <c r="F127"/>
  <c r="J14"/>
  <c r="J12"/>
  <c r="J125"/>
  <c r="E7"/>
  <c r="E85"/>
  <c i="4" r="J39"/>
  <c r="J38"/>
  <c i="1" r="AY97"/>
  <c i="4" r="J37"/>
  <c i="1" r="AX97"/>
  <c i="4"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F121"/>
  <c r="E119"/>
  <c r="BI106"/>
  <c r="BH106"/>
  <c r="BG106"/>
  <c r="BE106"/>
  <c r="BI105"/>
  <c r="BH105"/>
  <c r="BG105"/>
  <c r="BF105"/>
  <c r="BE105"/>
  <c r="BI104"/>
  <c r="BH104"/>
  <c r="BG104"/>
  <c r="BF104"/>
  <c r="BE104"/>
  <c r="BI103"/>
  <c r="BH103"/>
  <c r="BG103"/>
  <c r="BF103"/>
  <c r="BE103"/>
  <c r="BI102"/>
  <c r="BH102"/>
  <c r="BG102"/>
  <c r="BF102"/>
  <c r="BE102"/>
  <c r="BI101"/>
  <c r="BH101"/>
  <c r="BG101"/>
  <c r="BF101"/>
  <c r="BE101"/>
  <c r="F89"/>
  <c r="E87"/>
  <c r="J24"/>
  <c r="E24"/>
  <c r="J124"/>
  <c r="J23"/>
  <c r="J21"/>
  <c r="E21"/>
  <c r="J123"/>
  <c r="J20"/>
  <c r="J18"/>
  <c r="E18"/>
  <c r="F92"/>
  <c r="J17"/>
  <c r="J15"/>
  <c r="E15"/>
  <c r="F91"/>
  <c r="J14"/>
  <c r="J12"/>
  <c r="J121"/>
  <c r="E7"/>
  <c r="E117"/>
  <c i="3" r="J39"/>
  <c r="J38"/>
  <c i="1" r="AY96"/>
  <c i="3" r="J37"/>
  <c i="1" r="AX96"/>
  <c i="3" r="BI229"/>
  <c r="BH229"/>
  <c r="BG229"/>
  <c r="BE229"/>
  <c r="T229"/>
  <c r="T228"/>
  <c r="R229"/>
  <c r="R228"/>
  <c r="P229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2"/>
  <c r="BH222"/>
  <c r="BG222"/>
  <c r="BE222"/>
  <c r="T222"/>
  <c r="R222"/>
  <c r="P222"/>
  <c r="BI221"/>
  <c r="BH221"/>
  <c r="BG221"/>
  <c r="BE221"/>
  <c r="T221"/>
  <c r="R221"/>
  <c r="P221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7"/>
  <c r="BH137"/>
  <c r="BG137"/>
  <c r="BE137"/>
  <c r="T137"/>
  <c r="T136"/>
  <c r="R137"/>
  <c r="R136"/>
  <c r="P137"/>
  <c r="P136"/>
  <c r="F128"/>
  <c r="E126"/>
  <c r="BI113"/>
  <c r="BH113"/>
  <c r="BG113"/>
  <c r="BE113"/>
  <c r="BI112"/>
  <c r="BH112"/>
  <c r="BG112"/>
  <c r="BF112"/>
  <c r="BE112"/>
  <c r="BI111"/>
  <c r="BH111"/>
  <c r="BG111"/>
  <c r="BF111"/>
  <c r="BE111"/>
  <c r="BI110"/>
  <c r="BH110"/>
  <c r="BG110"/>
  <c r="BF110"/>
  <c r="BE110"/>
  <c r="BI109"/>
  <c r="BH109"/>
  <c r="BG109"/>
  <c r="BF109"/>
  <c r="BE109"/>
  <c r="BI108"/>
  <c r="BH108"/>
  <c r="BG108"/>
  <c r="BF108"/>
  <c r="BE108"/>
  <c r="F89"/>
  <c r="E87"/>
  <c r="J24"/>
  <c r="E24"/>
  <c r="J131"/>
  <c r="J23"/>
  <c r="J21"/>
  <c r="E21"/>
  <c r="J130"/>
  <c r="J20"/>
  <c r="J18"/>
  <c r="E18"/>
  <c r="F92"/>
  <c r="J17"/>
  <c r="J15"/>
  <c r="E15"/>
  <c r="F91"/>
  <c r="J14"/>
  <c r="J12"/>
  <c r="J89"/>
  <c r="E7"/>
  <c r="E124"/>
  <c i="2" r="J39"/>
  <c r="J38"/>
  <c i="1" r="AY95"/>
  <c i="2" r="J37"/>
  <c i="1" r="AX95"/>
  <c i="2" r="BI206"/>
  <c r="BH206"/>
  <c r="BG206"/>
  <c r="BE206"/>
  <c r="T206"/>
  <c r="R206"/>
  <c r="P206"/>
  <c r="BI205"/>
  <c r="BH205"/>
  <c r="BG205"/>
  <c r="BE205"/>
  <c r="T205"/>
  <c r="R205"/>
  <c r="P205"/>
  <c r="BI203"/>
  <c r="BH203"/>
  <c r="BG203"/>
  <c r="BE203"/>
  <c r="T203"/>
  <c r="R203"/>
  <c r="P203"/>
  <c r="BI202"/>
  <c r="BH202"/>
  <c r="BG202"/>
  <c r="BE202"/>
  <c r="T202"/>
  <c r="R202"/>
  <c r="P202"/>
  <c r="BI200"/>
  <c r="BH200"/>
  <c r="BG200"/>
  <c r="BE200"/>
  <c r="T200"/>
  <c r="R200"/>
  <c r="P200"/>
  <c r="BI199"/>
  <c r="BH199"/>
  <c r="BG199"/>
  <c r="BE199"/>
  <c r="T199"/>
  <c r="R199"/>
  <c r="P199"/>
  <c r="BI197"/>
  <c r="BH197"/>
  <c r="BG197"/>
  <c r="BE197"/>
  <c r="T197"/>
  <c r="R197"/>
  <c r="P197"/>
  <c r="BI196"/>
  <c r="BH196"/>
  <c r="BG196"/>
  <c r="BE196"/>
  <c r="T196"/>
  <c r="R196"/>
  <c r="P196"/>
  <c r="BI194"/>
  <c r="BH194"/>
  <c r="BG194"/>
  <c r="BE194"/>
  <c r="T194"/>
  <c r="R194"/>
  <c r="P194"/>
  <c r="BI193"/>
  <c r="BH193"/>
  <c r="BG193"/>
  <c r="BE193"/>
  <c r="T193"/>
  <c r="R193"/>
  <c r="P193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8"/>
  <c r="BH178"/>
  <c r="BG178"/>
  <c r="BE178"/>
  <c r="T178"/>
  <c r="R178"/>
  <c r="P178"/>
  <c r="BI176"/>
  <c r="BH176"/>
  <c r="BG176"/>
  <c r="BE176"/>
  <c r="T176"/>
  <c r="R176"/>
  <c r="P176"/>
  <c r="BI175"/>
  <c r="BH175"/>
  <c r="BG175"/>
  <c r="BE175"/>
  <c r="T175"/>
  <c r="R175"/>
  <c r="P175"/>
  <c r="BI173"/>
  <c r="BH173"/>
  <c r="BG173"/>
  <c r="BE173"/>
  <c r="T173"/>
  <c r="R173"/>
  <c r="P173"/>
  <c r="BI171"/>
  <c r="BH171"/>
  <c r="BG171"/>
  <c r="BE171"/>
  <c r="T171"/>
  <c r="R171"/>
  <c r="P171"/>
  <c r="BI170"/>
  <c r="BH170"/>
  <c r="BG170"/>
  <c r="BE170"/>
  <c r="T170"/>
  <c r="R170"/>
  <c r="P170"/>
  <c r="BI167"/>
  <c r="BH167"/>
  <c r="BG167"/>
  <c r="BE167"/>
  <c r="T167"/>
  <c r="R167"/>
  <c r="P167"/>
  <c r="BI166"/>
  <c r="BH166"/>
  <c r="BG166"/>
  <c r="BE166"/>
  <c r="T166"/>
  <c r="R166"/>
  <c r="P166"/>
  <c r="BI164"/>
  <c r="BH164"/>
  <c r="BG164"/>
  <c r="BE164"/>
  <c r="T164"/>
  <c r="R164"/>
  <c r="P164"/>
  <c r="BI163"/>
  <c r="BH163"/>
  <c r="BG163"/>
  <c r="BE163"/>
  <c r="T163"/>
  <c r="R163"/>
  <c r="P163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5"/>
  <c r="BH155"/>
  <c r="BG155"/>
  <c r="BE155"/>
  <c r="T155"/>
  <c r="R155"/>
  <c r="P155"/>
  <c r="BI153"/>
  <c r="BH153"/>
  <c r="BG153"/>
  <c r="BE153"/>
  <c r="T153"/>
  <c r="R153"/>
  <c r="P153"/>
  <c r="BI152"/>
  <c r="BH152"/>
  <c r="BG152"/>
  <c r="BE152"/>
  <c r="T152"/>
  <c r="R152"/>
  <c r="P152"/>
  <c r="BI150"/>
  <c r="BH150"/>
  <c r="BG150"/>
  <c r="BE150"/>
  <c r="T150"/>
  <c r="R150"/>
  <c r="P150"/>
  <c r="BI148"/>
  <c r="BH148"/>
  <c r="BG148"/>
  <c r="BE148"/>
  <c r="T148"/>
  <c r="R148"/>
  <c r="P148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F135"/>
  <c r="E133"/>
  <c r="BI120"/>
  <c r="BH120"/>
  <c r="BG120"/>
  <c r="BE120"/>
  <c r="BI119"/>
  <c r="BH119"/>
  <c r="BG119"/>
  <c r="BF119"/>
  <c r="BE119"/>
  <c r="BI118"/>
  <c r="BH118"/>
  <c r="BG118"/>
  <c r="BF118"/>
  <c r="BE118"/>
  <c r="BI117"/>
  <c r="BH117"/>
  <c r="BG117"/>
  <c r="BF117"/>
  <c r="BE117"/>
  <c r="BI116"/>
  <c r="BH116"/>
  <c r="BG116"/>
  <c r="BF116"/>
  <c r="BE116"/>
  <c r="BI115"/>
  <c r="BH115"/>
  <c r="BG115"/>
  <c r="BF115"/>
  <c r="BE115"/>
  <c r="F89"/>
  <c r="E87"/>
  <c r="J24"/>
  <c r="E24"/>
  <c r="J138"/>
  <c r="J23"/>
  <c r="J21"/>
  <c r="E21"/>
  <c r="J137"/>
  <c r="J20"/>
  <c r="J18"/>
  <c r="E18"/>
  <c r="F138"/>
  <c r="J17"/>
  <c r="J15"/>
  <c r="E15"/>
  <c r="F91"/>
  <c r="J14"/>
  <c r="J12"/>
  <c r="J135"/>
  <c r="E7"/>
  <c r="E131"/>
  <c i="1" r="L90"/>
  <c r="AM90"/>
  <c r="AM89"/>
  <c r="L89"/>
  <c r="AM87"/>
  <c r="L87"/>
  <c r="L85"/>
  <c r="L84"/>
  <c i="5" r="BK155"/>
  <c r="BK152"/>
  <c r="BK151"/>
  <c r="BK149"/>
  <c r="J147"/>
  <c r="BK146"/>
  <c r="BK145"/>
  <c r="BK144"/>
  <c r="J143"/>
  <c r="BK141"/>
  <c r="BK140"/>
  <c r="BK139"/>
  <c r="BK138"/>
  <c r="BK137"/>
  <c r="BK136"/>
  <c r="J135"/>
  <c r="BK134"/>
  <c i="4" r="J142"/>
  <c r="J141"/>
  <c r="J138"/>
  <c r="BK137"/>
  <c r="J136"/>
  <c r="J134"/>
  <c r="J132"/>
  <c r="BK131"/>
  <c r="BK130"/>
  <c i="3" r="J229"/>
  <c r="J225"/>
  <c r="J224"/>
  <c r="BK218"/>
  <c r="BK217"/>
  <c r="J216"/>
  <c r="BK215"/>
  <c r="J213"/>
  <c r="J212"/>
  <c r="J211"/>
  <c r="BK207"/>
  <c r="BK206"/>
  <c r="J205"/>
  <c r="J204"/>
  <c r="J202"/>
  <c r="BK201"/>
  <c r="J199"/>
  <c r="J196"/>
  <c r="BK195"/>
  <c r="BK192"/>
  <c r="BK191"/>
  <c r="BK187"/>
  <c r="J185"/>
  <c r="J184"/>
  <c r="BK181"/>
  <c r="J180"/>
  <c r="J179"/>
  <c r="J177"/>
  <c r="BK176"/>
  <c r="BK174"/>
  <c r="J171"/>
  <c r="BK168"/>
  <c r="BK166"/>
  <c r="BK165"/>
  <c r="J164"/>
  <c r="J162"/>
  <c r="J160"/>
  <c r="BK159"/>
  <c r="BK158"/>
  <c r="J157"/>
  <c r="J156"/>
  <c r="J154"/>
  <c r="J152"/>
  <c r="J151"/>
  <c r="BK149"/>
  <c r="J146"/>
  <c r="J144"/>
  <c r="BK143"/>
  <c r="BK142"/>
  <c r="BK140"/>
  <c i="2" r="J206"/>
  <c r="BK202"/>
  <c r="BK200"/>
  <c r="J199"/>
  <c r="BK193"/>
  <c r="BK191"/>
  <c r="J190"/>
  <c r="BK188"/>
  <c r="BK185"/>
  <c r="BK184"/>
  <c r="J183"/>
  <c r="BK182"/>
  <c r="J181"/>
  <c r="BK178"/>
  <c r="BK175"/>
  <c r="BK166"/>
  <c r="J164"/>
  <c r="J163"/>
  <c r="BK161"/>
  <c r="J160"/>
  <c r="J158"/>
  <c r="BK155"/>
  <c r="BK153"/>
  <c r="J152"/>
  <c r="J146"/>
  <c r="BK145"/>
  <c r="BK144"/>
  <c i="1" r="AS94"/>
  <c i="5" r="J155"/>
  <c r="BK153"/>
  <c r="J152"/>
  <c r="J148"/>
  <c r="BK147"/>
  <c r="J146"/>
  <c r="J145"/>
  <c r="J144"/>
  <c r="BK143"/>
  <c r="J141"/>
  <c r="J140"/>
  <c r="J137"/>
  <c r="J136"/>
  <c r="BK135"/>
  <c r="J134"/>
  <c i="4" r="BK142"/>
  <c r="J140"/>
  <c r="J139"/>
  <c r="BK138"/>
  <c r="BK136"/>
  <c r="J135"/>
  <c r="BK134"/>
  <c r="J133"/>
  <c r="BK132"/>
  <c r="J131"/>
  <c r="J130"/>
  <c r="BK129"/>
  <c i="3" r="BK229"/>
  <c r="BK227"/>
  <c r="J226"/>
  <c r="BK225"/>
  <c r="BK224"/>
  <c r="BK222"/>
  <c r="BK221"/>
  <c r="J219"/>
  <c r="J217"/>
  <c r="BK216"/>
  <c r="BK214"/>
  <c r="BK203"/>
  <c r="BK200"/>
  <c r="J198"/>
  <c r="BK197"/>
  <c r="BK196"/>
  <c r="BK194"/>
  <c r="BK193"/>
  <c r="BK190"/>
  <c r="J189"/>
  <c r="J188"/>
  <c r="J187"/>
  <c r="BK186"/>
  <c r="BK184"/>
  <c r="BK183"/>
  <c r="J182"/>
  <c r="J181"/>
  <c r="BK180"/>
  <c r="BK178"/>
  <c r="J176"/>
  <c r="BK175"/>
  <c r="J174"/>
  <c r="BK173"/>
  <c r="J172"/>
  <c r="BK169"/>
  <c r="BK167"/>
  <c r="J166"/>
  <c r="J165"/>
  <c r="J163"/>
  <c r="BK162"/>
  <c r="J161"/>
  <c r="J158"/>
  <c r="BK157"/>
  <c r="BK155"/>
  <c r="BK154"/>
  <c r="BK153"/>
  <c r="BK150"/>
  <c r="J149"/>
  <c r="BK148"/>
  <c r="J147"/>
  <c r="BK145"/>
  <c r="BK144"/>
  <c r="J142"/>
  <c r="J141"/>
  <c r="J140"/>
  <c r="BK139"/>
  <c r="BK137"/>
  <c i="2" r="BK205"/>
  <c r="J203"/>
  <c r="J202"/>
  <c r="J197"/>
  <c r="J196"/>
  <c r="J194"/>
  <c r="J193"/>
  <c r="BK190"/>
  <c r="J189"/>
  <c r="J187"/>
  <c r="J185"/>
  <c r="BK183"/>
  <c r="J182"/>
  <c r="BK181"/>
  <c r="BK180"/>
  <c r="BK176"/>
  <c r="J175"/>
  <c r="BK173"/>
  <c r="J171"/>
  <c r="BK170"/>
  <c r="J167"/>
  <c r="J166"/>
  <c r="J159"/>
  <c r="BK158"/>
  <c r="J157"/>
  <c r="J155"/>
  <c r="BK150"/>
  <c r="BK148"/>
  <c r="BK146"/>
  <c r="J144"/>
  <c i="5" r="J153"/>
  <c r="J151"/>
  <c r="J149"/>
  <c r="BK148"/>
  <c r="J139"/>
  <c r="J138"/>
  <c i="4" r="BK141"/>
  <c r="BK140"/>
  <c r="BK139"/>
  <c r="J137"/>
  <c r="BK135"/>
  <c r="BK133"/>
  <c r="J129"/>
  <c i="3" r="J227"/>
  <c r="BK226"/>
  <c r="J222"/>
  <c r="J221"/>
  <c r="BK219"/>
  <c r="J218"/>
  <c r="J215"/>
  <c r="J214"/>
  <c r="BK213"/>
  <c r="BK212"/>
  <c r="BK211"/>
  <c r="BK209"/>
  <c r="J209"/>
  <c r="BK208"/>
  <c r="J208"/>
  <c r="J207"/>
  <c r="J206"/>
  <c r="BK205"/>
  <c r="BK204"/>
  <c r="J203"/>
  <c r="BK202"/>
  <c r="J201"/>
  <c r="J200"/>
  <c r="BK199"/>
  <c r="BK198"/>
  <c r="J197"/>
  <c r="J195"/>
  <c r="J194"/>
  <c r="J193"/>
  <c r="J192"/>
  <c r="J191"/>
  <c r="J190"/>
  <c r="BK189"/>
  <c r="BK188"/>
  <c r="J186"/>
  <c r="BK185"/>
  <c r="J183"/>
  <c r="BK182"/>
  <c r="BK179"/>
  <c r="J178"/>
  <c r="BK177"/>
  <c r="J175"/>
  <c r="J173"/>
  <c r="BK172"/>
  <c r="BK171"/>
  <c r="J169"/>
  <c r="J168"/>
  <c r="J167"/>
  <c r="BK164"/>
  <c r="BK163"/>
  <c r="BK161"/>
  <c r="BK160"/>
  <c r="J159"/>
  <c r="BK156"/>
  <c r="J155"/>
  <c r="J153"/>
  <c r="BK152"/>
  <c r="BK151"/>
  <c r="J150"/>
  <c r="J148"/>
  <c r="BK147"/>
  <c r="BK146"/>
  <c r="J145"/>
  <c r="J143"/>
  <c r="BK141"/>
  <c r="J139"/>
  <c r="J137"/>
  <c i="2" r="BK206"/>
  <c r="J205"/>
  <c r="BK203"/>
  <c r="J200"/>
  <c r="BK199"/>
  <c r="BK197"/>
  <c r="BK196"/>
  <c r="BK194"/>
  <c r="J191"/>
  <c r="BK189"/>
  <c r="J188"/>
  <c r="BK187"/>
  <c r="J184"/>
  <c r="J180"/>
  <c r="J178"/>
  <c r="J176"/>
  <c r="J173"/>
  <c r="BK171"/>
  <c r="J170"/>
  <c r="BK167"/>
  <c r="BK164"/>
  <c r="BK163"/>
  <c r="J161"/>
  <c r="BK160"/>
  <c r="BK159"/>
  <c r="BK157"/>
  <c r="J153"/>
  <c r="BK152"/>
  <c r="J150"/>
  <c r="J148"/>
  <c r="J145"/>
  <c l="1" r="P143"/>
  <c r="T143"/>
  <c r="T147"/>
  <c r="R156"/>
  <c r="T165"/>
  <c r="BK169"/>
  <c r="J169"/>
  <c r="J103"/>
  <c r="R169"/>
  <c r="P174"/>
  <c r="BK179"/>
  <c r="J179"/>
  <c r="J105"/>
  <c r="R179"/>
  <c r="P186"/>
  <c r="BK192"/>
  <c r="J192"/>
  <c r="J107"/>
  <c r="R192"/>
  <c r="P195"/>
  <c r="T195"/>
  <c r="P198"/>
  <c r="BK201"/>
  <c r="J201"/>
  <c r="J110"/>
  <c r="R201"/>
  <c r="BK204"/>
  <c r="J204"/>
  <c r="J111"/>
  <c r="T204"/>
  <c i="3" r="R138"/>
  <c r="R135"/>
  <c r="R134"/>
  <c r="R170"/>
  <c r="T210"/>
  <c r="R220"/>
  <c r="P223"/>
  <c i="4" r="P128"/>
  <c r="P127"/>
  <c i="1" r="AU97"/>
  <c i="5" r="R133"/>
  <c i="2" r="R143"/>
  <c r="P147"/>
  <c r="BK156"/>
  <c r="J156"/>
  <c r="J100"/>
  <c r="T156"/>
  <c r="P165"/>
  <c r="P169"/>
  <c r="BK174"/>
  <c r="J174"/>
  <c r="J104"/>
  <c r="R174"/>
  <c r="P179"/>
  <c r="BK186"/>
  <c r="J186"/>
  <c r="J106"/>
  <c r="T186"/>
  <c r="T192"/>
  <c r="BK198"/>
  <c r="J198"/>
  <c r="J109"/>
  <c r="T198"/>
  <c r="P201"/>
  <c r="T201"/>
  <c r="R204"/>
  <c i="3" r="P138"/>
  <c r="P135"/>
  <c r="P134"/>
  <c i="1" r="AU96"/>
  <c i="3" r="T138"/>
  <c r="T135"/>
  <c r="T134"/>
  <c r="P170"/>
  <c r="BK210"/>
  <c r="J210"/>
  <c r="J101"/>
  <c r="P210"/>
  <c r="BK220"/>
  <c r="J220"/>
  <c r="J102"/>
  <c r="BK223"/>
  <c r="J223"/>
  <c r="J103"/>
  <c r="T223"/>
  <c i="4" r="BK128"/>
  <c r="J128"/>
  <c r="J97"/>
  <c r="R128"/>
  <c r="R127"/>
  <c i="5" r="BK133"/>
  <c r="T133"/>
  <c r="R142"/>
  <c i="2" r="BK143"/>
  <c r="J143"/>
  <c r="J98"/>
  <c r="BK147"/>
  <c r="J147"/>
  <c r="J99"/>
  <c r="R147"/>
  <c r="P156"/>
  <c r="BK165"/>
  <c r="J165"/>
  <c r="J101"/>
  <c r="R165"/>
  <c r="T169"/>
  <c r="T174"/>
  <c r="T179"/>
  <c r="R186"/>
  <c r="P192"/>
  <c r="BK195"/>
  <c r="J195"/>
  <c r="J108"/>
  <c r="R195"/>
  <c r="R198"/>
  <c r="P204"/>
  <c i="3" r="BK138"/>
  <c r="J138"/>
  <c r="J99"/>
  <c r="BK170"/>
  <c r="J170"/>
  <c r="J100"/>
  <c r="T170"/>
  <c r="R210"/>
  <c r="P220"/>
  <c r="T220"/>
  <c r="R223"/>
  <c i="4" r="T128"/>
  <c r="T127"/>
  <c i="5" r="P133"/>
  <c r="BK142"/>
  <c r="J142"/>
  <c r="J99"/>
  <c r="P142"/>
  <c r="T142"/>
  <c r="BK150"/>
  <c r="J150"/>
  <c r="J100"/>
  <c r="P150"/>
  <c r="R150"/>
  <c r="T150"/>
  <c i="2" r="J91"/>
  <c r="BF145"/>
  <c r="BF152"/>
  <c r="BF173"/>
  <c r="BF180"/>
  <c r="BF181"/>
  <c r="BF182"/>
  <c r="BF184"/>
  <c r="BF185"/>
  <c r="BF187"/>
  <c r="BF189"/>
  <c i="3" r="E85"/>
  <c r="J91"/>
  <c r="J92"/>
  <c r="J128"/>
  <c r="F131"/>
  <c r="BF137"/>
  <c r="BF139"/>
  <c r="BF141"/>
  <c r="BF143"/>
  <c r="BF146"/>
  <c r="BF147"/>
  <c r="BF149"/>
  <c r="BF154"/>
  <c r="BF162"/>
  <c r="BF163"/>
  <c r="BF169"/>
  <c r="BF171"/>
  <c r="BF176"/>
  <c r="BF178"/>
  <c r="BF181"/>
  <c r="BF184"/>
  <c r="BF195"/>
  <c r="BF200"/>
  <c r="BF203"/>
  <c r="BF205"/>
  <c r="BF206"/>
  <c r="BF215"/>
  <c r="BF216"/>
  <c r="BF224"/>
  <c r="BK136"/>
  <c i="4" r="BF131"/>
  <c r="BF134"/>
  <c r="BF139"/>
  <c r="BF141"/>
  <c i="5" r="J89"/>
  <c r="E121"/>
  <c r="J127"/>
  <c r="BF134"/>
  <c r="BF136"/>
  <c r="BF137"/>
  <c r="BF138"/>
  <c r="BF140"/>
  <c r="BF143"/>
  <c r="BF146"/>
  <c r="BF151"/>
  <c r="BF152"/>
  <c r="BF153"/>
  <c i="2" r="E85"/>
  <c r="J89"/>
  <c r="F92"/>
  <c r="J92"/>
  <c r="F137"/>
  <c r="BF144"/>
  <c r="BF146"/>
  <c r="BF150"/>
  <c r="BF153"/>
  <c r="BF155"/>
  <c r="BF160"/>
  <c r="BF161"/>
  <c r="BF163"/>
  <c r="BF171"/>
  <c r="BF176"/>
  <c r="BF183"/>
  <c r="BF190"/>
  <c r="BF197"/>
  <c r="BF200"/>
  <c r="BF206"/>
  <c i="3" r="F130"/>
  <c r="BF145"/>
  <c r="BF151"/>
  <c r="BF152"/>
  <c r="BF157"/>
  <c r="BF158"/>
  <c r="BF165"/>
  <c r="BF168"/>
  <c r="BF172"/>
  <c r="BF174"/>
  <c r="BF177"/>
  <c r="BF179"/>
  <c r="BF182"/>
  <c r="BF185"/>
  <c r="BF187"/>
  <c r="BF188"/>
  <c r="BF189"/>
  <c r="BF190"/>
  <c r="BF191"/>
  <c r="BF192"/>
  <c r="BF194"/>
  <c r="BF196"/>
  <c r="BF199"/>
  <c r="BF214"/>
  <c r="BF217"/>
  <c r="BF219"/>
  <c r="BF221"/>
  <c r="BF229"/>
  <c i="4" r="E85"/>
  <c r="J91"/>
  <c r="J92"/>
  <c r="F123"/>
  <c r="F124"/>
  <c r="BF136"/>
  <c r="BF140"/>
  <c r="BF142"/>
  <c i="5" r="F91"/>
  <c r="F92"/>
  <c r="J128"/>
  <c r="BF135"/>
  <c r="BF144"/>
  <c r="BF148"/>
  <c i="2" r="BF148"/>
  <c r="BF157"/>
  <c r="BF158"/>
  <c r="BF159"/>
  <c r="BF164"/>
  <c r="BF166"/>
  <c r="BF167"/>
  <c r="BF170"/>
  <c r="BF175"/>
  <c r="BF178"/>
  <c r="BF188"/>
  <c r="BF191"/>
  <c r="BF193"/>
  <c r="BF194"/>
  <c r="BF196"/>
  <c r="BF199"/>
  <c r="BF202"/>
  <c r="BF203"/>
  <c r="BF205"/>
  <c i="3" r="BF140"/>
  <c r="BF142"/>
  <c r="BF144"/>
  <c r="BF148"/>
  <c r="BF150"/>
  <c r="BF153"/>
  <c r="BF155"/>
  <c r="BF156"/>
  <c r="BF159"/>
  <c r="BF160"/>
  <c r="BF161"/>
  <c r="BF164"/>
  <c r="BF166"/>
  <c r="BF167"/>
  <c r="BF173"/>
  <c r="BF175"/>
  <c r="BF180"/>
  <c r="BF183"/>
  <c r="BF186"/>
  <c r="BF193"/>
  <c r="BF197"/>
  <c r="BF198"/>
  <c r="BF201"/>
  <c r="BF202"/>
  <c r="BF204"/>
  <c r="BF207"/>
  <c r="BF208"/>
  <c r="BF209"/>
  <c r="BF211"/>
  <c r="BF212"/>
  <c r="BF213"/>
  <c r="BF218"/>
  <c r="BF222"/>
  <c r="BF225"/>
  <c r="BF226"/>
  <c r="BF227"/>
  <c r="BK228"/>
  <c r="J228"/>
  <c r="J104"/>
  <c i="4" r="J89"/>
  <c r="BF129"/>
  <c r="BF130"/>
  <c r="BF132"/>
  <c r="BF133"/>
  <c r="BF135"/>
  <c r="BF137"/>
  <c r="BF138"/>
  <c i="5" r="BF139"/>
  <c r="BF141"/>
  <c r="BF145"/>
  <c r="BF147"/>
  <c r="BF149"/>
  <c r="BF155"/>
  <c r="BK154"/>
  <c r="J154"/>
  <c r="J101"/>
  <c i="2" r="J35"/>
  <c i="1" r="AV95"/>
  <c i="3" r="F39"/>
  <c i="1" r="BD96"/>
  <c i="2" r="F39"/>
  <c i="1" r="BD95"/>
  <c i="3" r="F35"/>
  <c i="1" r="AZ96"/>
  <c i="4" r="F39"/>
  <c i="1" r="BD97"/>
  <c i="5" r="F38"/>
  <c i="1" r="BC98"/>
  <c i="2" r="F37"/>
  <c i="1" r="BB95"/>
  <c i="3" r="J35"/>
  <c i="1" r="AV96"/>
  <c i="5" r="F35"/>
  <c i="1" r="AZ98"/>
  <c i="2" r="F35"/>
  <c i="1" r="AZ95"/>
  <c i="3" r="F37"/>
  <c i="1" r="BB96"/>
  <c i="4" r="F37"/>
  <c i="1" r="BB97"/>
  <c i="4" r="F38"/>
  <c i="1" r="BC97"/>
  <c i="5" r="F39"/>
  <c i="1" r="BD98"/>
  <c i="4" r="F35"/>
  <c i="1" r="AZ97"/>
  <c i="5" r="J35"/>
  <c i="1" r="AV98"/>
  <c i="2" r="F38"/>
  <c i="1" r="BC95"/>
  <c i="3" r="F38"/>
  <c i="1" r="BC96"/>
  <c i="4" r="J35"/>
  <c i="1" r="AV97"/>
  <c i="5" r="F37"/>
  <c i="1" r="BB98"/>
  <c i="3" l="1" r="BK135"/>
  <c r="BK134"/>
  <c r="J134"/>
  <c r="J96"/>
  <c r="J30"/>
  <c i="5" r="T132"/>
  <c r="T131"/>
  <c i="2" r="P168"/>
  <c r="P142"/>
  <c i="5" r="P132"/>
  <c r="P131"/>
  <c i="1" r="AU98"/>
  <c i="2" r="T168"/>
  <c i="5" r="BK132"/>
  <c r="BK131"/>
  <c r="J131"/>
  <c r="J96"/>
  <c i="2" r="R142"/>
  <c r="T142"/>
  <c r="T141"/>
  <c i="5" r="R132"/>
  <c r="R131"/>
  <c i="2" r="R168"/>
  <c r="BK168"/>
  <c r="J168"/>
  <c r="J102"/>
  <c i="3" r="J136"/>
  <c r="J98"/>
  <c i="5" r="J133"/>
  <c r="J98"/>
  <c i="2" r="BK142"/>
  <c r="J142"/>
  <c r="J97"/>
  <c i="4" r="BK127"/>
  <c r="J127"/>
  <c r="J96"/>
  <c r="J30"/>
  <c r="J106"/>
  <c r="J100"/>
  <c r="J31"/>
  <c i="1" r="AZ94"/>
  <c r="W29"/>
  <c r="BD94"/>
  <c r="W33"/>
  <c r="BC94"/>
  <c r="W32"/>
  <c r="BB94"/>
  <c r="W31"/>
  <c i="2" l="1" r="R141"/>
  <c r="P141"/>
  <c i="1" r="AU95"/>
  <c i="4" r="BF106"/>
  <c i="2" r="BK141"/>
  <c r="J141"/>
  <c r="J96"/>
  <c r="J30"/>
  <c i="3" r="J135"/>
  <c r="J97"/>
  <c i="5" r="J30"/>
  <c r="J132"/>
  <c r="J97"/>
  <c i="1" r="AU94"/>
  <c r="AX94"/>
  <c i="4" r="J36"/>
  <c i="1" r="AW97"/>
  <c r="AT97"/>
  <c r="AV94"/>
  <c r="AK29"/>
  <c i="4" r="J108"/>
  <c i="3" r="J113"/>
  <c r="BF113"/>
  <c r="J36"/>
  <c i="1" r="AW96"/>
  <c r="AT96"/>
  <c i="4" r="J32"/>
  <c i="1" r="AG97"/>
  <c r="AN97"/>
  <c r="AY94"/>
  <c i="4" l="1" r="J41"/>
  <c i="2" r="J120"/>
  <c r="J114"/>
  <c r="J31"/>
  <c r="J32"/>
  <c i="1" r="AG95"/>
  <c i="4" r="F36"/>
  <c i="1" r="BA97"/>
  <c i="5" r="J110"/>
  <c r="J104"/>
  <c r="J31"/>
  <c r="J32"/>
  <c i="1" r="AG98"/>
  <c i="3" r="J107"/>
  <c r="J31"/>
  <c r="J32"/>
  <c i="1" r="AG96"/>
  <c r="AN96"/>
  <c i="3" r="F36"/>
  <c i="1" r="BA96"/>
  <c i="2" l="1" r="BF120"/>
  <c i="3" r="J41"/>
  <c i="5" r="BF110"/>
  <c i="1" r="AG94"/>
  <c r="AK26"/>
  <c i="2" r="J122"/>
  <c i="5" r="J112"/>
  <c i="2" r="F36"/>
  <c i="1" r="BA95"/>
  <c i="3" r="J115"/>
  <c i="5" r="F36"/>
  <c i="1" r="BA98"/>
  <c i="5" l="1" r="J36"/>
  <c i="1" r="AW98"/>
  <c r="AT98"/>
  <c i="2" r="J36"/>
  <c i="1" r="AW95"/>
  <c r="AT95"/>
  <c r="BA94"/>
  <c r="W30"/>
  <c i="5" l="1" r="J41"/>
  <c i="2" r="J41"/>
  <c i="1" r="AN95"/>
  <c r="AN98"/>
  <c r="AW94"/>
  <c r="AK30"/>
  <c r="AK35"/>
  <c l="1" r="AT94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<sst xmlns="http://schemas.openxmlformats.org/spreadsheetml/2006/main">
  <si>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</si>
  <si>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</si>
  <si>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</si>
  <si>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</si>
  <si>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{d3472ad7-1d7c-4a84-9ecf-ac7fcc830cd1}</t>
  </si>
  <si>
    <t xml:space="preserve">&gt;&gt;  skryté stĺpce  &lt;&lt;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</si>
  <si>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</si>
  <si>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</si>
  <si>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</si>
  <si>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</si>
  <si>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</si>
  <si>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</si>
  <si>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</si>
  <si>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2019_SU_002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</si>
  <si>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</si>
  <si>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</si>
  <si>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Obecné múzeum v Partizánskej Ľupči_rozpocet</t>
  </si>
  <si>
    <t>JKSO:</t>
  </si>
  <si>
    <t>KS:</t>
  </si>
  <si>
    <t>Miesto:</t>
  </si>
  <si>
    <t xml:space="preserve"> </t>
  </si>
  <si>
    <t>Dátum:</t>
  </si>
  <si>
    <t>27. 6. 2021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</si>
  <si>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</si>
  <si>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</si>
  <si>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</si>
  <si>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</si>
  <si>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</si>
  <si>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</si>
  <si>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</si>
  <si>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</si>
  <si>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</si>
  <si>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</si>
  <si>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</si>
  <si>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</si>
  <si>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</si>
  <si>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</si>
  <si>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</si>
  <si>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</si>
  <si>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</si>
  <si>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</si>
  <si>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</si>
  <si>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</si>
  <si>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</si>
  <si>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</si>
  <si>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</si>
  <si>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</si>
  <si>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</si>
  <si>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</si>
  <si>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</si>
  <si>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</si>
  <si>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</si>
  <si>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</si>
  <si>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</si>
  <si>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</si>
  <si>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</si>
  <si>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</si>
  <si>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</si>
  <si>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</si>
  <si>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</si>
  <si>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</si>
  <si>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</si>
  <si>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</si>
  <si>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</si>
  <si>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</si>
  <si>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</si>
  <si>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</si>
  <si>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</si>
  <si>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</si>
  <si>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</si>
  <si>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</si>
  <si>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</si>
  <si>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</si>
  <si>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</si>
  <si>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</si>
  <si>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</si>
  <si>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</si>
  <si>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2019_SU_002.1</t>
  </si>
  <si>
    <t>Rozpočet</t>
  </si>
  <si>
    <t>STA</t>
  </si>
  <si>
    <t>1</t>
  </si>
  <si>
    <t>{92eaff59-c350-4e15-81f7-bd901c9a40d5}</t>
  </si>
  <si>
    <t>2019_SU_002.21</t>
  </si>
  <si>
    <t>{6900cb60-fdef-42b8-8a84-42e86103b6c8}</t>
  </si>
  <si>
    <t>2019_SU_002.22</t>
  </si>
  <si>
    <t>{4a7e9695-2aff-4264-890a-15156f4a1344}</t>
  </si>
  <si>
    <t>2019_SU_002.23</t>
  </si>
  <si>
    <t>{e10cf0b1-f63a-4a10-af46-9593e5668744}</t>
  </si>
  <si>
    <t>KRYCÍ LIST ROZPOČTU</t>
  </si>
  <si>
    <t>Objekt:</t>
  </si>
  <si>
    <t>2019_SU_002.1 - Rozpočet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</si>
  <si>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</si>
  <si>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</si>
  <si>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</si>
  <si>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</si>
  <si>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</si>
  <si>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</si>
  <si>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</si>
  <si>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 xml:space="preserve">HSV - Práce a dodávky HSV   </t>
  </si>
  <si>
    <t xml:space="preserve">    1 - Zemné práce   </t>
  </si>
  <si>
    <t xml:space="preserve">    6 - Úpravy povrchov, podlahy, osadenie   </t>
  </si>
  <si>
    <t xml:space="preserve">    9 - Ostatné konštrukcie a práce-búranie   </t>
  </si>
  <si>
    <t xml:space="preserve">    99 - Presun hmôt HSV   </t>
  </si>
  <si>
    <t xml:space="preserve">PSV - Práce a dodávky PSV   </t>
  </si>
  <si>
    <t xml:space="preserve">    711 - Izolácie proti vode a vlhkosti   </t>
  </si>
  <si>
    <t xml:space="preserve">    713 - Izolácie tepelné   </t>
  </si>
  <si>
    <t xml:space="preserve">    762 - Konštrukcie tesárske   </t>
  </si>
  <si>
    <t xml:space="preserve">    764 - Konštrukcie klampiarske   </t>
  </si>
  <si>
    <t xml:space="preserve">    766 - Konštrukcie stolárske   </t>
  </si>
  <si>
    <t xml:space="preserve">    773 - Podlahy z liateho teraca   </t>
  </si>
  <si>
    <t xml:space="preserve">    776 - Podlahy povlakové   </t>
  </si>
  <si>
    <t xml:space="preserve">    783 - Nátery   </t>
  </si>
  <si>
    <t xml:space="preserve">    784 - Maľby   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</si>
  <si>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</si>
  <si>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</si>
  <si>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</si>
  <si>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</si>
  <si>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</si>
  <si>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</si>
  <si>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</si>
  <si>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</si>
  <si>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</si>
  <si>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</si>
  <si>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</si>
  <si>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</si>
  <si>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</si>
  <si>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</si>
  <si>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</si>
  <si>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</si>
  <si>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</si>
  <si>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</si>
  <si>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</si>
  <si>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</si>
  <si>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</si>
  <si>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</si>
  <si>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</si>
  <si>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</si>
  <si>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 xml:space="preserve">Práce a dodávky HSV   </t>
  </si>
  <si>
    <t>ROZPOCET</t>
  </si>
  <si>
    <t xml:space="preserve">Zemné práce   </t>
  </si>
  <si>
    <t>K</t>
  </si>
  <si>
    <t>139711101</t>
  </si>
  <si>
    <t>Výkop v uzavretých priestoroch s naložením výkopu na dopravný prostriedok v hornine 1 až 4</t>
  </si>
  <si>
    <t>m3</t>
  </si>
  <si>
    <t>4</t>
  </si>
  <si>
    <t>162201102</t>
  </si>
  <si>
    <t>Vodorovné premiestnenie výkopku z horniny 1-4 nad 20-50m</t>
  </si>
  <si>
    <t>3</t>
  </si>
  <si>
    <t>181101101</t>
  </si>
  <si>
    <t>Úprava pláne v zárezoch v hornine 1-4 bez zhutnenia</t>
  </si>
  <si>
    <t>m2</t>
  </si>
  <si>
    <t>6</t>
  </si>
  <si>
    <t xml:space="preserve">Úpravy povrchov, podlahy, osadenie   </t>
  </si>
  <si>
    <t>56</t>
  </si>
  <si>
    <t>611421421</t>
  </si>
  <si>
    <t>Oprava vnútorných vápenných omietok stropov železobetónových rovných tvárnicových a klenieb, opravovaná plocha nad 30 do 50 % hladkých</t>
  </si>
  <si>
    <t>-1547091392</t>
  </si>
  <si>
    <t>VV</t>
  </si>
  <si>
    <t>110*1,3</t>
  </si>
  <si>
    <t>50</t>
  </si>
  <si>
    <t>612421421</t>
  </si>
  <si>
    <t>Oprava vnútorných vápenných omietok stien, v množstve opravenej plochy nad 30 do 50 % hladkých</t>
  </si>
  <si>
    <t>-173702600</t>
  </si>
  <si>
    <t>252,985</t>
  </si>
  <si>
    <t>51</t>
  </si>
  <si>
    <t>612422491</t>
  </si>
  <si>
    <t>Príplatok za každých ďalších 10 mm hrúbky opravy vnútorných vápenných omietok stien opravenej plochy nad 30 do 50 %</t>
  </si>
  <si>
    <t>-2135475683</t>
  </si>
  <si>
    <t>57</t>
  </si>
  <si>
    <t>622422511</t>
  </si>
  <si>
    <t>Oprava vonkajších omietok vápenných a vápenocem. stupeň členitosti Ia II -50% hladkých</t>
  </si>
  <si>
    <t>1807716617</t>
  </si>
  <si>
    <t>101,02</t>
  </si>
  <si>
    <t>5</t>
  </si>
  <si>
    <t>631582001</t>
  </si>
  <si>
    <t xml:space="preserve">Násyp zo štrku z  penového skla (sklopenový granulát)</t>
  </si>
  <si>
    <t>10</t>
  </si>
  <si>
    <t>9</t>
  </si>
  <si>
    <t xml:space="preserve">Ostatné konštrukcie a práce-búranie   </t>
  </si>
  <si>
    <t>941942001</t>
  </si>
  <si>
    <t>Montáž lešenia rámového systémového s podlahami šírky do 0,75 m, výšky do 10 m</t>
  </si>
  <si>
    <t>12</t>
  </si>
  <si>
    <t>7</t>
  </si>
  <si>
    <t>941955002</t>
  </si>
  <si>
    <t>Lešenie ľahké pracovné pomocné s výškou lešeňovej podlahy nad 1,20 do 1,90 m</t>
  </si>
  <si>
    <t>14</t>
  </si>
  <si>
    <t>8</t>
  </si>
  <si>
    <t>974029121</t>
  </si>
  <si>
    <t xml:space="preserve">Vysekanie rýh v murive kamennom do hĺbky 30 mm a š. do 30 mm,  -0,00200t</t>
  </si>
  <si>
    <t>m</t>
  </si>
  <si>
    <t>16</t>
  </si>
  <si>
    <t>974029122</t>
  </si>
  <si>
    <t xml:space="preserve">Vysekanie rýh v murive kamennom do hĺbky 30 mm a š. do 70 mm,  -0,00500t</t>
  </si>
  <si>
    <t>18</t>
  </si>
  <si>
    <t>54</t>
  </si>
  <si>
    <t>978013161</t>
  </si>
  <si>
    <t xml:space="preserve">Otlčenie omietok stien vnútorných vápenných alebo vápennocementových v rozsahu do 50 %,  -0,02000t</t>
  </si>
  <si>
    <t>-1686621985</t>
  </si>
  <si>
    <t>55</t>
  </si>
  <si>
    <t>978015261</t>
  </si>
  <si>
    <t xml:space="preserve">Otlčenie omietok vonkajších priečelí jednoduchých, s vyškriabaním škár, očistením muriva, v rozsahu do 50 %,  -0,02900t</t>
  </si>
  <si>
    <t>1019660050</t>
  </si>
  <si>
    <t>978015291</t>
  </si>
  <si>
    <t xml:space="preserve">Otlčenie omietok vonkajších priečelí jednoduchých, s vyškriabaním škár, očistením muriva, v rozsahu do 100 %,  -0,05900t</t>
  </si>
  <si>
    <t>24</t>
  </si>
  <si>
    <t>99</t>
  </si>
  <si>
    <t xml:space="preserve">Presun hmôt HSV   </t>
  </si>
  <si>
    <t>53</t>
  </si>
  <si>
    <t>998009101.S</t>
  </si>
  <si>
    <t>Presun hmôt samostatne budovaného lešenia bez ohľadu na výšku</t>
  </si>
  <si>
    <t>t</t>
  </si>
  <si>
    <t>-606144569</t>
  </si>
  <si>
    <t>13</t>
  </si>
  <si>
    <t>998011001</t>
  </si>
  <si>
    <t xml:space="preserve">Presun hmôt pre budovy  (801, 803, 812), zvislá konštr. z tehál, tvárnic, z kovu výšky do 6 m</t>
  </si>
  <si>
    <t>26</t>
  </si>
  <si>
    <t>PSV</t>
  </si>
  <si>
    <t xml:space="preserve">Práce a dodávky PSV   </t>
  </si>
  <si>
    <t>711</t>
  </si>
  <si>
    <t xml:space="preserve">Izolácie proti vode a vlhkosti   </t>
  </si>
  <si>
    <t>44</t>
  </si>
  <si>
    <t>711131102.S</t>
  </si>
  <si>
    <t>Zhotovenie geotextílie alebo tkaniny na plochu vodorovnú</t>
  </si>
  <si>
    <t>1647960862</t>
  </si>
  <si>
    <t>45</t>
  </si>
  <si>
    <t>M</t>
  </si>
  <si>
    <t>693110001300</t>
  </si>
  <si>
    <t>Geotextília polypropylénová Tatratex GTX N PP 400, šírka 1,75-3,5 m, dĺžka 60 m, hrúbka 3,4 mm, netkaná, MIVA</t>
  </si>
  <si>
    <t>32</t>
  </si>
  <si>
    <t>-1588846306</t>
  </si>
  <si>
    <t>58,174*1,15 'Přepočítané koeficientom množstva</t>
  </si>
  <si>
    <t>998711101</t>
  </si>
  <si>
    <t>Presun hmôt pre izoláciu proti vode v objektoch výšky do 6 m</t>
  </si>
  <si>
    <t>30</t>
  </si>
  <si>
    <t>713</t>
  </si>
  <si>
    <t xml:space="preserve">Izolácie tepelné   </t>
  </si>
  <si>
    <t>46</t>
  </si>
  <si>
    <t>713121121</t>
  </si>
  <si>
    <t>Montáž tepelnej izolácie podláh minerálnou vlnou, kladená voľne v dvoch vrstvách</t>
  </si>
  <si>
    <t>-1076048485</t>
  </si>
  <si>
    <t>47</t>
  </si>
  <si>
    <t>631440022000</t>
  </si>
  <si>
    <t>Doska NOBASIL PTE 50x600x1000 mm, čadičová minerálna izolácia pre ťažké plávajúce podlahy, KNAUF</t>
  </si>
  <si>
    <t>1654853042</t>
  </si>
  <si>
    <t>227,052</t>
  </si>
  <si>
    <t>19</t>
  </si>
  <si>
    <t>998713101</t>
  </si>
  <si>
    <t>Presun hmôt pre izolácie tepelné v objektoch výšky do 6 m</t>
  </si>
  <si>
    <t>34</t>
  </si>
  <si>
    <t>762</t>
  </si>
  <si>
    <t xml:space="preserve">Konštrukcie tesárske   </t>
  </si>
  <si>
    <t>762522812</t>
  </si>
  <si>
    <t xml:space="preserve">Demontáž podláh s vankúšmi z dosiek hr. 32 - 50 mm,  -0.03000t</t>
  </si>
  <si>
    <t>36</t>
  </si>
  <si>
    <t>21</t>
  </si>
  <si>
    <t>762524104</t>
  </si>
  <si>
    <t>Položenie podláh hobľovaných na pero a drážku z dosiek a fošien</t>
  </si>
  <si>
    <t>38</t>
  </si>
  <si>
    <t>48</t>
  </si>
  <si>
    <t>605410000200.1</t>
  </si>
  <si>
    <t xml:space="preserve">Rezivo stavebné zo smreku - dosky bočné triedené hr. 30 mm, š. 100-200 mm, dĺ. 4000-6000 mm   </t>
  </si>
  <si>
    <t>-1058408012</t>
  </si>
  <si>
    <t>23</t>
  </si>
  <si>
    <t>762526110</t>
  </si>
  <si>
    <t>Položenie vankúšov pod podlahy osovej vzdialenosti do 650 mm</t>
  </si>
  <si>
    <t>40</t>
  </si>
  <si>
    <t>49</t>
  </si>
  <si>
    <t>605110000100.S</t>
  </si>
  <si>
    <t>Dosky a fošne zo smreku neopracované neomietané akosť I hr. 13-15 mm, š. 60-130 mm</t>
  </si>
  <si>
    <t>-1952488047</t>
  </si>
  <si>
    <t>25</t>
  </si>
  <si>
    <t>998762102</t>
  </si>
  <si>
    <t>Presun hmôt pre konštrukcie tesárske v objektoch výšky do 12 m</t>
  </si>
  <si>
    <t>42</t>
  </si>
  <si>
    <t>764</t>
  </si>
  <si>
    <t xml:space="preserve">Konštrukcie klampiarske   </t>
  </si>
  <si>
    <t>764351810</t>
  </si>
  <si>
    <t xml:space="preserve">Demontáž žľabov pododkvap. štvorhranných rovných, oblúkových, do 30° rš 250 a 330 mm,  -0,00347t</t>
  </si>
  <si>
    <t>27</t>
  </si>
  <si>
    <t>764352427</t>
  </si>
  <si>
    <t>Žľaby z pozinkovaného farbeného PZf plechu, pododkvapové polkruhové r.š. 330 mm</t>
  </si>
  <si>
    <t>28</t>
  </si>
  <si>
    <t>764451804</t>
  </si>
  <si>
    <t xml:space="preserve">Demontáž odpadových rúr štvorcových so stranou od 120 do 150 mm,  -0,00418t</t>
  </si>
  <si>
    <t>29</t>
  </si>
  <si>
    <t>764454454</t>
  </si>
  <si>
    <t>Zvodové rúry z pozinkovaného farbeného PZf plechu, kruhové priemer 120 mm</t>
  </si>
  <si>
    <t>998764101</t>
  </si>
  <si>
    <t>Presun hmôt pre konštrukcie klampiarske v objektoch výšky do 6 m</t>
  </si>
  <si>
    <t>52</t>
  </si>
  <si>
    <t>766</t>
  </si>
  <si>
    <t xml:space="preserve">Konštrukcie stolárske   </t>
  </si>
  <si>
    <t>31</t>
  </si>
  <si>
    <t>766621915</t>
  </si>
  <si>
    <t>Oprava okien, impregnácia, ošetrenie krídla a rámu okna</t>
  </si>
  <si>
    <t>ks</t>
  </si>
  <si>
    <t>766662912</t>
  </si>
  <si>
    <t>Oprava dverných krídiel z tvrdého dreva s výmenou čiastkových prvkov alebo kovaní</t>
  </si>
  <si>
    <t>773</t>
  </si>
  <si>
    <t xml:space="preserve">Podlahy z liateho teraca   </t>
  </si>
  <si>
    <t>773511360</t>
  </si>
  <si>
    <t>Podlahy z prírodneho terazza - jednoduché hr. 30 mm</t>
  </si>
  <si>
    <t>58</t>
  </si>
  <si>
    <t>43</t>
  </si>
  <si>
    <t>998773101</t>
  </si>
  <si>
    <t>Presun hmôt pre podlahy terazzové v objektoch výšky do 6 m</t>
  </si>
  <si>
    <t>60</t>
  </si>
  <si>
    <t>776</t>
  </si>
  <si>
    <t xml:space="preserve">Podlahy povlakové   </t>
  </si>
  <si>
    <t>776992127</t>
  </si>
  <si>
    <t>Vyspravenie podkladu nivelačnou stierkou hr. 5 mm</t>
  </si>
  <si>
    <t>62</t>
  </si>
  <si>
    <t>37</t>
  </si>
  <si>
    <t>998776101</t>
  </si>
  <si>
    <t>Presun hmôt pre podlahy povlakové v objektoch výšky do 6 m</t>
  </si>
  <si>
    <t>64</t>
  </si>
  <si>
    <t>783</t>
  </si>
  <si>
    <t xml:space="preserve">Nátery   </t>
  </si>
  <si>
    <t>783612100</t>
  </si>
  <si>
    <t>Nátery stolárskych výrobkov olejové farby bielej dvojnásobné</t>
  </si>
  <si>
    <t>66</t>
  </si>
  <si>
    <t>39</t>
  </si>
  <si>
    <t>68</t>
  </si>
  <si>
    <t>784</t>
  </si>
  <si>
    <t xml:space="preserve">Maľby   </t>
  </si>
  <si>
    <t>784411301</t>
  </si>
  <si>
    <t>Pačokovanie vápenným mliekom jednonásobné jemnozrnných podkladov výšky do 3,80 m</t>
  </si>
  <si>
    <t>70</t>
  </si>
  <si>
    <t>41</t>
  </si>
  <si>
    <t>784422271</t>
  </si>
  <si>
    <t>Maľby vápenné základné dvojnásobné, ručne nanášané na jemnozrnný podklad výšky do 3,80 m</t>
  </si>
  <si>
    <t>72</t>
  </si>
  <si>
    <t>2019_SU_002.21 - Rozpočet</t>
  </si>
  <si>
    <t xml:space="preserve">I01 - UMELÉ OSVETLENIE, VNÚTORNÉ SILNOPRÚDOVÉ A SLABOPRÚDOVÉ ROZVODY   </t>
  </si>
  <si>
    <t xml:space="preserve">    D1 - 1.  UMELÉ OSVETLENIE A  VNÚTORNÉ SILNOPRÚDOVÉ ROZVODY   </t>
  </si>
  <si>
    <t xml:space="preserve">    D2 - ČASŤ "B"- MONTÁŽ  DĽA CEN.921M   </t>
  </si>
  <si>
    <t xml:space="preserve">    D3 - ČASŤ "C"- NOSNÝ MATERIAL K CEN 921M   </t>
  </si>
  <si>
    <t xml:space="preserve">    946M - 1a.ZEMNÉ PRÁCE DĽA CEN 946M   </t>
  </si>
  <si>
    <t xml:space="preserve">    r.2018 - 1b.MATERIÁL K CEN 946M   </t>
  </si>
  <si>
    <t xml:space="preserve">    DĽA CEN. - 3.MURÁRSKE VÝPOMOCI - STANOVENÉ DĽA POL. STAVEB. CEN. HSV- 801-1   </t>
  </si>
  <si>
    <t xml:space="preserve">    D4 - 4.SKÚŠKY VYKONÁVANÉ V RÁMCI STAVEBNO MONT. PRÁC - OCENENÉ HZS   </t>
  </si>
  <si>
    <t>I01</t>
  </si>
  <si>
    <t xml:space="preserve">UMELÉ OSVETLENIE, VNÚTORNÉ SILNOPRÚDOVÉ A SLABOPRÚDOVÉ ROZVODY   </t>
  </si>
  <si>
    <t>D1</t>
  </si>
  <si>
    <t xml:space="preserve">1.  UMELÉ OSVETLENIE A  VNÚTORNÉ SILNOPRÚDOVÉ ROZVODY   </t>
  </si>
  <si>
    <t>PC</t>
  </si>
  <si>
    <t xml:space="preserve">TYPIZOVANÁ ROZVODNICA "RS" PRE74 MODULOV ,  VIĎ. PD</t>
  </si>
  <si>
    <t>D2</t>
  </si>
  <si>
    <t xml:space="preserve">ČASŤ "B"- MONTÁŽ  DĽA CEN.921M   </t>
  </si>
  <si>
    <t>210010002</t>
  </si>
  <si>
    <t xml:space="preserve">MONT.-INŠTALAČ. RÚRKA OHYBNÁ    napr. FXP  20/14,6                cca</t>
  </si>
  <si>
    <t>210010301</t>
  </si>
  <si>
    <t>MONT.-KRABICA PRÍSTROJOVÁ 6400-231(1901)</t>
  </si>
  <si>
    <t>210010311</t>
  </si>
  <si>
    <t>MONT.-KRABICA ODBOČNÁ 6400-211(1902)</t>
  </si>
  <si>
    <t>210010321</t>
  </si>
  <si>
    <t>MONT.- KRABICOVÁ ROZVODKA 6400-221(1903) ,SO SVORKAMI</t>
  </si>
  <si>
    <t>210010522</t>
  </si>
  <si>
    <t>ODVÍČKOVANIE A ZAVÍČKOVANIE KRABICOV. ROZVODKY</t>
  </si>
  <si>
    <t>210040712</t>
  </si>
  <si>
    <t xml:space="preserve">OTVOR PRE ZAPUSTENÚ ROZVÁDZAČOVÚ SKRINKU  cca</t>
  </si>
  <si>
    <t>210100002</t>
  </si>
  <si>
    <t xml:space="preserve">UKONČENIE KÁBLA DO 6mm2                     cca</t>
  </si>
  <si>
    <t>210100259</t>
  </si>
  <si>
    <t xml:space="preserve">UKONČENIE KÁBLA DO 5x10mm                            cca</t>
  </si>
  <si>
    <t>210193073/Z</t>
  </si>
  <si>
    <t xml:space="preserve">MONT.- OCELOPLECH.  ZAPUSTENÁ  " RS, PRE 74,  VIĎ. PD</t>
  </si>
  <si>
    <t>11</t>
  </si>
  <si>
    <t>210192721</t>
  </si>
  <si>
    <t>MONT.- POPISNÝ ŠTÍTOK NA / ZARIADENIA, KÁBLE, KRABICE.../</t>
  </si>
  <si>
    <t>22</t>
  </si>
  <si>
    <t>210203040</t>
  </si>
  <si>
    <t>MONT.SVIETIDLO STROPNÉ, dľa výberu investora</t>
  </si>
  <si>
    <t>210201933</t>
  </si>
  <si>
    <t>MONT.SVIETIDLO NÁSTENNÉ LED, IP20, dľa výberu investora</t>
  </si>
  <si>
    <t>210201220/Z</t>
  </si>
  <si>
    <t>ZAPOJENIE SVIETIDIEL - /ZHODNÁ POLOŽKA PRE VŠETKY UVED. SVIETIDLÁ/</t>
  </si>
  <si>
    <t>15</t>
  </si>
  <si>
    <t>210110041</t>
  </si>
  <si>
    <t>MONT.- JEDNOPÓL. VYP. POD OMIETKU, RAD.1 250V, 10A, IP20</t>
  </si>
  <si>
    <t>210110045</t>
  </si>
  <si>
    <t xml:space="preserve">MONT.- STRIEDAVÝ  VYP. POD OMIETKU , RAD.6, 250V, 10A, IP20</t>
  </si>
  <si>
    <t>17</t>
  </si>
  <si>
    <t>210110046</t>
  </si>
  <si>
    <t xml:space="preserve">MONT.-KRÍŽOVÝ VYP.POD OMIETKU  RAD.7, 250V, 10A, IP20</t>
  </si>
  <si>
    <t>210110021</t>
  </si>
  <si>
    <t xml:space="preserve">MONT.- JEDNOPÓL. VYP. PRE  PROSTR. VONK. A  MOKRÉ  vč. zapojenia , RAD.1 250V, 10A, IP44</t>
  </si>
  <si>
    <t>210111011</t>
  </si>
  <si>
    <t>MONT.- ZÁSUVKA DOMOVÁ PRE ZAPUST. MONTÁŽ VČ.ZAPOJENIA, 250V, 10/16A, IP20</t>
  </si>
  <si>
    <t>210110063</t>
  </si>
  <si>
    <t>MONT.- ZÁSUVKA PAŤPÓLOVÁ NA POVRCH vč..zapojenia , 400V, 16A, IP54</t>
  </si>
  <si>
    <t>21080.DEVI</t>
  </si>
  <si>
    <t>MONT. ODPOROVEHO KABLA DEVI</t>
  </si>
  <si>
    <t>210800220</t>
  </si>
  <si>
    <t xml:space="preserve">MONT.- KÁBEL CYKY-O 2x1,5,  pod omietku</t>
  </si>
  <si>
    <t>210800226</t>
  </si>
  <si>
    <t xml:space="preserve">MONT.- KÁBEL CYKY-O 3x1,5,  pod omietku</t>
  </si>
  <si>
    <t>210800226.1</t>
  </si>
  <si>
    <t xml:space="preserve">MONT.- KÁBEL CYKY-J 3x1,5,  pod omietku</t>
  </si>
  <si>
    <t>210800238</t>
  </si>
  <si>
    <t xml:space="preserve">MONT.- KÁBEL CYKY-O 5x1,5,  pod omietku</t>
  </si>
  <si>
    <t>210800227</t>
  </si>
  <si>
    <t xml:space="preserve">MONT.- KÁBEL CYKY-J 3x2,5,  pod omietku</t>
  </si>
  <si>
    <t>210800229</t>
  </si>
  <si>
    <t xml:space="preserve">MONT.- KÁBEL CYKY-J 4x10,  pod omietku</t>
  </si>
  <si>
    <t>210800239</t>
  </si>
  <si>
    <t xml:space="preserve">MONT.- KÁBEL CYKY-J 5x2,5,  pod omietku</t>
  </si>
  <si>
    <t>210011306</t>
  </si>
  <si>
    <t xml:space="preserve">MONT.-HMOŽDINKA HM8  /RESP. PRÍCHYTKY DO PODHĽADU/</t>
  </si>
  <si>
    <t>210011307</t>
  </si>
  <si>
    <t xml:space="preserve">MONT.-HMOŽDINKA HM10  /RESP. PRÍCHYTKY DO PODHĽADU/</t>
  </si>
  <si>
    <t>210220031</t>
  </si>
  <si>
    <t>MONT.- EKVIPOTENCIÁLNA SVORKOVNICA</t>
  </si>
  <si>
    <t>210800631</t>
  </si>
  <si>
    <t>MONT.-VODIČ CYA 16mm2</t>
  </si>
  <si>
    <t>D3</t>
  </si>
  <si>
    <t xml:space="preserve">ČASŤ "C"- NOSNÝ MATERIAL K CEN 921M   </t>
  </si>
  <si>
    <t>35</t>
  </si>
  <si>
    <t>DEVI</t>
  </si>
  <si>
    <t>Elektrický odporový kábel 1500W</t>
  </si>
  <si>
    <t>PC STR5</t>
  </si>
  <si>
    <t xml:space="preserve">INŠTALAČ. RÚRKA OHYBNÁ    napr. FXP  20/14,6                cca</t>
  </si>
  <si>
    <t>PC.1</t>
  </si>
  <si>
    <t>- príslušenstvo :spojky,príchytky , plast koncovky .....</t>
  </si>
  <si>
    <t>kpl</t>
  </si>
  <si>
    <t>PC.2</t>
  </si>
  <si>
    <t>KRABICA PRÍSTROJOVÁ 6400-231(1901)</t>
  </si>
  <si>
    <t>PC.3</t>
  </si>
  <si>
    <t>KRABICA ODBOČNÁ 6400-211(1902)</t>
  </si>
  <si>
    <t>74</t>
  </si>
  <si>
    <t>PC.4</t>
  </si>
  <si>
    <t>KRABICOVÁ ROZVODKA 6400-221(1903) ,SO SVORKAMI</t>
  </si>
  <si>
    <t>76</t>
  </si>
  <si>
    <t>PC.5</t>
  </si>
  <si>
    <t>POPISNÝ ŠTÍTOK NA / ZARIADENIA, KÁBLE, KRABICE.../</t>
  </si>
  <si>
    <t>78</t>
  </si>
  <si>
    <t>ODHAD</t>
  </si>
  <si>
    <t>SVETELNÉ ZDROJE</t>
  </si>
  <si>
    <t>80</t>
  </si>
  <si>
    <t>PC.6</t>
  </si>
  <si>
    <t>SVIETIDLO STROPNÉ 60W, IP20, dľa výberu investora</t>
  </si>
  <si>
    <t>82</t>
  </si>
  <si>
    <t>33</t>
  </si>
  <si>
    <t>PC.7</t>
  </si>
  <si>
    <t>SVIETIDLO STROPNÉ 60W s pohybovým snímačom, IP20, dľa výberu investora</t>
  </si>
  <si>
    <t>84</t>
  </si>
  <si>
    <t>PC.8</t>
  </si>
  <si>
    <t>SVIETIDLO NÁSTENÉ 60W, IP44, dľa výberu investora</t>
  </si>
  <si>
    <t>86</t>
  </si>
  <si>
    <t>PC.9</t>
  </si>
  <si>
    <t xml:space="preserve">JEDNOPÓL. VYP. POD OMIETKU, RAD.1 250V, 10A, IP20 , IP44   / napr. UNICA plus MGU3.201.25/</t>
  </si>
  <si>
    <t>88</t>
  </si>
  <si>
    <t>PC.10</t>
  </si>
  <si>
    <t>MONT.RÁMIK /napr. MGU7.002/</t>
  </si>
  <si>
    <t>90</t>
  </si>
  <si>
    <t>PC.11</t>
  </si>
  <si>
    <t>RÁMIK /napr. MGU6.002.25/</t>
  </si>
  <si>
    <t>92</t>
  </si>
  <si>
    <t>PC.12</t>
  </si>
  <si>
    <t xml:space="preserve">STRIEDAVÝ  VYP.POD OMIETKU , RAD.6, 250V, 10A, IP20 /napr. UNICA plus MGU3.203.25/</t>
  </si>
  <si>
    <t>94</t>
  </si>
  <si>
    <t>PC.13</t>
  </si>
  <si>
    <t>MONT.RÁMIK / napr. MGU7.002/</t>
  </si>
  <si>
    <t>96</t>
  </si>
  <si>
    <t>98</t>
  </si>
  <si>
    <t>PC.14</t>
  </si>
  <si>
    <t>KRÍŽOVÝ VYP. POD OMIETKU , RAD.7, 250V,10A, IP20 MGU3.205.25</t>
  </si>
  <si>
    <t>100</t>
  </si>
  <si>
    <t>PC.15</t>
  </si>
  <si>
    <t>MONT.RÁMIK napr. MGU7.002</t>
  </si>
  <si>
    <t>102</t>
  </si>
  <si>
    <t>PC.16</t>
  </si>
  <si>
    <t>RÁMIK napr. MGU6.002.25</t>
  </si>
  <si>
    <t>104</t>
  </si>
  <si>
    <t>PC.17</t>
  </si>
  <si>
    <t>PRIETOKOVÝ OHRIEVAČ VODY, IP44, 3,5kW</t>
  </si>
  <si>
    <t>106</t>
  </si>
  <si>
    <t>PC.18</t>
  </si>
  <si>
    <t>EL.KONVEKTOR 230V, 2000W</t>
  </si>
  <si>
    <t>108</t>
  </si>
  <si>
    <t>PC.19</t>
  </si>
  <si>
    <t xml:space="preserve">ZÁSUVKA DOMOVÁ  250V, 10/16A, IP20  / napr. UNICA plus   MGU3.039.25/</t>
  </si>
  <si>
    <t>110</t>
  </si>
  <si>
    <t>PC.20</t>
  </si>
  <si>
    <t xml:space="preserve">MONT.RÁMIK  / napr. MGU7.002/</t>
  </si>
  <si>
    <t>112</t>
  </si>
  <si>
    <t>PC.21</t>
  </si>
  <si>
    <t xml:space="preserve">RÁMIK  /napr. MGU6.002.25/</t>
  </si>
  <si>
    <t>114</t>
  </si>
  <si>
    <t>PC.22</t>
  </si>
  <si>
    <t>ZÁSUVKA PAŤPÓLOVÁ NA POVRCH vč..zapojenia , 400V, 16A, IP54,</t>
  </si>
  <si>
    <t>116</t>
  </si>
  <si>
    <t>STR5</t>
  </si>
  <si>
    <t>KÁBEL CYKY-O 2x1,5</t>
  </si>
  <si>
    <t>118</t>
  </si>
  <si>
    <t>STR5.1</t>
  </si>
  <si>
    <t>KÁBEL CYKY-O 3x1,5</t>
  </si>
  <si>
    <t>120</t>
  </si>
  <si>
    <t>STR5.2</t>
  </si>
  <si>
    <t>KÁBEL CYKY-J 3x1,5</t>
  </si>
  <si>
    <t>122</t>
  </si>
  <si>
    <t>STR5.3</t>
  </si>
  <si>
    <t>KÁBEL CYKY-O 5x1,5</t>
  </si>
  <si>
    <t>124</t>
  </si>
  <si>
    <t>STR5.4</t>
  </si>
  <si>
    <t>KÁBEL CYKY-J 3x2,5</t>
  </si>
  <si>
    <t>126</t>
  </si>
  <si>
    <t>STR5.5</t>
  </si>
  <si>
    <t>KÁBEL CYKY-J 4x10</t>
  </si>
  <si>
    <t>128</t>
  </si>
  <si>
    <t>STR5.6</t>
  </si>
  <si>
    <t>KÁBEL CYKY-J 5x2,5</t>
  </si>
  <si>
    <t>130</t>
  </si>
  <si>
    <t>PC.23</t>
  </si>
  <si>
    <t>HMOŽDINKA HM8 /RESP. PRÍCHYTKY DO PODHĽADU/</t>
  </si>
  <si>
    <t>132</t>
  </si>
  <si>
    <t>PC.24</t>
  </si>
  <si>
    <t>HMOŽDINKA HM10 /RESP. PRÍCHYTKY DO PODHĽADU/</t>
  </si>
  <si>
    <t>134</t>
  </si>
  <si>
    <t>PC.25</t>
  </si>
  <si>
    <t>EKVIPOTENCIÁLNA SVORKOVNICA PP...</t>
  </si>
  <si>
    <t>136</t>
  </si>
  <si>
    <t>STR5.7</t>
  </si>
  <si>
    <t>VODIČ CYA 16mm2</t>
  </si>
  <si>
    <t>138</t>
  </si>
  <si>
    <t>STR5.8</t>
  </si>
  <si>
    <t>PODRUŽNÝ MATERIÁL K POL. Č.5/9 (SÁDRA.PRÍCHYTKY,KLINCE,ŠRÓBY,MATICE,DĽA ÚVODU CEN 921M)</t>
  </si>
  <si>
    <t>%</t>
  </si>
  <si>
    <t>140</t>
  </si>
  <si>
    <t>STR5.9</t>
  </si>
  <si>
    <t>PRESUN DOD. ZPOLČ.1/8</t>
  </si>
  <si>
    <t>142</t>
  </si>
  <si>
    <t>946M</t>
  </si>
  <si>
    <t xml:space="preserve">1a.ZEMNÉ PRÁCE DĽA CEN 946M   </t>
  </si>
  <si>
    <t>460010024</t>
  </si>
  <si>
    <t>VYTÝČENIE TRASY</t>
  </si>
  <si>
    <t>km</t>
  </si>
  <si>
    <t>144</t>
  </si>
  <si>
    <t>460200124</t>
  </si>
  <si>
    <t>VYHĹBENIE KÁBEL. RÝHY 35x40, RUČNE ALEBO STROJOM, ZEMINA tr.4</t>
  </si>
  <si>
    <t>146</t>
  </si>
  <si>
    <t>460300006</t>
  </si>
  <si>
    <t xml:space="preserve">ZHUTNENIE ZEMINY V 20 cm VRSTVÁCH    cca</t>
  </si>
  <si>
    <t>148</t>
  </si>
  <si>
    <t>460420041</t>
  </si>
  <si>
    <t>ZRIAD. KÁBEL. LOŽKA Z PIESKU A CEMENTU DO hr.12cm A ZHUT. DO 5 cm</t>
  </si>
  <si>
    <t>150</t>
  </si>
  <si>
    <t>460420371</t>
  </si>
  <si>
    <t>ZRIAD. KÁBEL. LOŽKA Z PIESKU DO hr.10cm VČ.ZAKRYTIIA KÁBLA</t>
  </si>
  <si>
    <t>152</t>
  </si>
  <si>
    <t>460420372</t>
  </si>
  <si>
    <t>POKRYTIE KÁBLA PLATŇOU PVC KPL 250/10 SLER, 250x1000mm, hr.1,8mm,2x65m</t>
  </si>
  <si>
    <t>154</t>
  </si>
  <si>
    <t>460490012</t>
  </si>
  <si>
    <t xml:space="preserve">ULOŽENIE  VÝSTRAŽNEJ  FÓLIE š.33 cm</t>
  </si>
  <si>
    <t>156</t>
  </si>
  <si>
    <t>460560124</t>
  </si>
  <si>
    <t>ZÁHOZ KÁBEL. RÝHY 35x40, RUČNE ALEBO STROJOM, ZEMINA tr.4</t>
  </si>
  <si>
    <t>158</t>
  </si>
  <si>
    <t>460620014</t>
  </si>
  <si>
    <t>PROVIZÓRNA ÚPRAVA TERÉNU ZEMINA tr.4</t>
  </si>
  <si>
    <t>160</t>
  </si>
  <si>
    <t>r.2018</t>
  </si>
  <si>
    <t xml:space="preserve">1b.MATERIÁL K CEN 946M   </t>
  </si>
  <si>
    <t>DLA IES</t>
  </si>
  <si>
    <t xml:space="preserve">KÁBEL. PLATŇA Z PVC  KPL 250/10 SLER, 250x1000mm, hr.1,8mm   /270m/</t>
  </si>
  <si>
    <t>162</t>
  </si>
  <si>
    <t>283230008000</t>
  </si>
  <si>
    <t>VÝSTRAŽNÁ FÓLIA š.33cm ČERVENÁ</t>
  </si>
  <si>
    <t>164</t>
  </si>
  <si>
    <t>DĽA CEN.</t>
  </si>
  <si>
    <t xml:space="preserve">3.MURÁRSKE VÝPOMOCI - STANOVENÉ DĽA POL. STAVEB. CEN. HSV- 801-1   </t>
  </si>
  <si>
    <t>973046141</t>
  </si>
  <si>
    <t xml:space="preserve">VYSEKANIE KAPIES PRE ŠPELÍKY A KRABICE V MURIVE Z BETÓNU  50x50x50mm</t>
  </si>
  <si>
    <t>166</t>
  </si>
  <si>
    <t>974049121</t>
  </si>
  <si>
    <t>VYSEKANIE RÝH V BETÓNOVOM MURIVE hl.do 3cm š.do 3cm</t>
  </si>
  <si>
    <t>168</t>
  </si>
  <si>
    <t>974082112</t>
  </si>
  <si>
    <t xml:space="preserve">VYSEKANIE RÝH PRE VODIČE V OMIETKE DO š.3cm                                              cca</t>
  </si>
  <si>
    <t>170</t>
  </si>
  <si>
    <t>971101020</t>
  </si>
  <si>
    <t>VYVŔTANIE OTVORU JADRO KORUNKOVÉ DO D 102-122mm</t>
  </si>
  <si>
    <t>dm3</t>
  </si>
  <si>
    <t>172</t>
  </si>
  <si>
    <t>D4</t>
  </si>
  <si>
    <t xml:space="preserve">4.SKÚŠKY VYKONÁVANÉ V RÁMCI STAVEBNO MONT. PRÁC - OCENENÉ HZS   </t>
  </si>
  <si>
    <t>PC.26</t>
  </si>
  <si>
    <t>PRÁCE NUTNÉ NA KOMPLEXNÉ A PREDKOMPLEXNÉ</t>
  </si>
  <si>
    <t>hod</t>
  </si>
  <si>
    <t>174</t>
  </si>
  <si>
    <t>2019_SU_002.22 - Rozpočet</t>
  </si>
  <si>
    <t xml:space="preserve">r.2018 - 1b.MATERIÁL K CEN 946M   </t>
  </si>
  <si>
    <t>MMSD</t>
  </si>
  <si>
    <t>MIMOSTAVENIŠTNÁ DOPRAVA</t>
  </si>
  <si>
    <t>SCHRACK</t>
  </si>
  <si>
    <t>TYPIZOVANÁ ROZVODNICA "RS" PRE74 MODULOV</t>
  </si>
  <si>
    <t>ZVODIČ OBO V25+B+C</t>
  </si>
  <si>
    <t>OEZ</t>
  </si>
  <si>
    <t xml:space="preserve">PRÚDOVÝ CHRÁNIČ  4P  LFE 40/4/030AC</t>
  </si>
  <si>
    <t>OEZ.1</t>
  </si>
  <si>
    <t xml:space="preserve">ISTIČ+ PRÚD. CHRÁNIČ  2P  OLE B16/1+N/030AC</t>
  </si>
  <si>
    <t>OEZ.2</t>
  </si>
  <si>
    <t>HL. VYPINAČ MSN 40/3, 40A</t>
  </si>
  <si>
    <t>OEZ.3</t>
  </si>
  <si>
    <t>ISTIČ 1P LTE 6B/1, 6A</t>
  </si>
  <si>
    <t>OEZ.4</t>
  </si>
  <si>
    <t>ISTIČ 1P LTE-10 B/1, 10A</t>
  </si>
  <si>
    <t>OEZ.5</t>
  </si>
  <si>
    <t>ISTIČ 1P LTE-16 B/1, 16A</t>
  </si>
  <si>
    <t>SCHRACK.1</t>
  </si>
  <si>
    <t>STYKAČ BZ326461 Schrack, 4P, 25A</t>
  </si>
  <si>
    <t>OEZ.6</t>
  </si>
  <si>
    <t>ISTIČ 3P LTE-16 B/3, 16A</t>
  </si>
  <si>
    <t>NÁPIS "RS"</t>
  </si>
  <si>
    <t>POPISNÝ ŠTÍTOK</t>
  </si>
  <si>
    <t>VÝSTRAŽ. TABUĽKA</t>
  </si>
  <si>
    <t>2019_SU_002.23 - Rozpočet</t>
  </si>
  <si>
    <t xml:space="preserve">D1 - 2. VNÚTORNÉ SLABOPRÚDOVÉ  ROZVODY - PRÍPR. PRE DÁT. SIETE , TV   </t>
  </si>
  <si>
    <t xml:space="preserve">    PC2018 - ČASŤ "B"- MONTÁŽ  DlˇA CEN.922M   </t>
  </si>
  <si>
    <t xml:space="preserve">    D2 - ČASŤ "C"- NOSNÝ MATERIAL K CEN 922M   </t>
  </si>
  <si>
    <t xml:space="preserve">    D3 - 3.MURÁRSKE VÝPOMOCI - STANOVENÉ DĽA POL. STAVEB. CEN. HSV- 801-1   </t>
  </si>
  <si>
    <t xml:space="preserve">    D4 - 4..SKÚŠKY VYKONÁVANÉ V RÁMCI STAVEBNO MONT. PRÁC - OCENENÉ HZS   </t>
  </si>
  <si>
    <t xml:space="preserve">2. VNÚTORNÉ SLABOPRÚDOVÉ  ROZVODY - PRÍPR. PRE DÁT. SIETE , TV   </t>
  </si>
  <si>
    <t>PC2018</t>
  </si>
  <si>
    <t xml:space="preserve">ČASŤ "B"- MONTÁŽ  DlˇA CEN.922M   </t>
  </si>
  <si>
    <t>210010024</t>
  </si>
  <si>
    <t xml:space="preserve">MONT.-INŠTALAČ.RÚRKA  uložená pod omietku  FXP 16,0/11,0    cca</t>
  </si>
  <si>
    <t>220260022</t>
  </si>
  <si>
    <t>KRABICA PRÍSTROJ. KP68(1901),VČ.VYSEK. LOŽKA A MONTÁŽE</t>
  </si>
  <si>
    <t>220511002</t>
  </si>
  <si>
    <t>MONT.-ZÁSUVKY 2xRJ45 pod omietku</t>
  </si>
  <si>
    <t>220730001/N</t>
  </si>
  <si>
    <t>SPOLOČ. TV ANTÉNA, MONTÁŽ ÚČASTNÍCKEJ ZÁSUVKY,bez zapojenia koax.káblov</t>
  </si>
  <si>
    <t>220730221</t>
  </si>
  <si>
    <t>MONT. - KOAX. KÁBEL, uložený v rúrke resp.elektroinštalačnálište, bez ukonč.a zapojenia</t>
  </si>
  <si>
    <t>220733406</t>
  </si>
  <si>
    <t>MONT.-ZÁSUVKY TV pod omietku</t>
  </si>
  <si>
    <t>220261661</t>
  </si>
  <si>
    <t>VYZNAČENIE TRASY V OBJEKTE</t>
  </si>
  <si>
    <t>220300402/P</t>
  </si>
  <si>
    <t>UKONČ UVED. KÁBLA</t>
  </si>
  <si>
    <t xml:space="preserve">ČASŤ "C"- NOSNÝ MATERIAL K CEN 922M   </t>
  </si>
  <si>
    <t>32778</t>
  </si>
  <si>
    <t xml:space="preserve">ŠTRUKTUROVANÁ KABELÁŽ  FTP KAT.6A  - alebo iný TZE</t>
  </si>
  <si>
    <t>32778.1</t>
  </si>
  <si>
    <t xml:space="preserve">ŠTRUKTUROVANÁ KABELÁŽ  FTP KAT.6A  - alebo iný TZE_kamery</t>
  </si>
  <si>
    <t>3582010039</t>
  </si>
  <si>
    <t>ZÁSUVKA 2xRJ45/s, Cat.6A, komplet osadená - alebo iný TZE</t>
  </si>
  <si>
    <t>CZS</t>
  </si>
  <si>
    <t>Centrálny zabezpečovací systém</t>
  </si>
  <si>
    <t>KOAXIÁLNY KÁBEL CU</t>
  </si>
  <si>
    <t>CAM</t>
  </si>
  <si>
    <t>Kamera bezpečnostná Hikvision DS-2CD2685FWD-IZS</t>
  </si>
  <si>
    <t>PDRM</t>
  </si>
  <si>
    <t>VYSEKANIE RÝH PRE VODIČE V OMIETKE DO š.3cm</t>
  </si>
  <si>
    <t xml:space="preserve">4..SKÚŠKY VYKONÁVANÉ V RÁMCI STAVEBNO MONT. PRÁC - OCENENÉ HZS   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</si>
</sst>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4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5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8" xfId="0" applyFont="1" applyFill="1" applyBorder="1" applyAlignment="1">
      <alignment horizontal="left"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4" fontId="2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0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0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3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2" fillId="5" borderId="0" xfId="0" applyFont="1" applyFill="1" applyAlignment="1">
      <alignment horizontal="left" vertical="center"/>
    </xf>
    <xf numFmtId="4" fontId="22" fillId="5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 applyProtection="1">
      <alignment horizontal="center" vertical="center" wrapText="1"/>
      <protection locked="0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3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3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21" fillId="3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167" fontId="20" fillId="3" borderId="22" xfId="0" applyNumberFormat="1" applyFont="1" applyFill="1" applyBorder="1" applyAlignment="1" applyProtection="1">
      <alignment vertical="center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="1" customFormat="1" ht="36.96" customHeight="1">
      <c r="AR2" s="15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="1" customFormat="1" ht="24.96" customHeight="1">
      <c r="B4" s="19"/>
      <c r="D4" s="20" t="s">
        <v>8</v>
      </c>
      <c r="AR4" s="19"/>
      <c r="AS4" s="21" t="s">
        <v>9</v>
      </c>
      <c r="BE4" s="22" t="s">
        <v>10</v>
      </c>
      <c r="BS4" s="16" t="s">
        <v>11</v>
      </c>
    </row>
    <row r="5" s="1" customFormat="1" ht="12" customHeight="1">
      <c r="B5" s="19"/>
      <c r="D5" s="23" t="s">
        <v>12</v>
      </c>
      <c r="K5" s="24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9"/>
      <c r="BE5" s="25" t="s">
        <v>14</v>
      </c>
      <c r="BS5" s="16" t="s">
        <v>6</v>
      </c>
    </row>
    <row r="6" s="1" customFormat="1" ht="36.96" customHeight="1">
      <c r="B6" s="19"/>
      <c r="D6" s="26" t="s">
        <v>15</v>
      </c>
      <c r="K6" s="27" t="s">
        <v>16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9"/>
      <c r="BE6" s="28"/>
      <c r="BS6" s="16" t="s">
        <v>6</v>
      </c>
    </row>
    <row r="7" s="1" customFormat="1" ht="12" customHeight="1">
      <c r="B7" s="19"/>
      <c r="D7" s="29" t="s">
        <v>17</v>
      </c>
      <c r="K7" s="24" t="s">
        <v>1</v>
      </c>
      <c r="AK7" s="29" t="s">
        <v>18</v>
      </c>
      <c r="AN7" s="24" t="s">
        <v>1</v>
      </c>
      <c r="AR7" s="19"/>
      <c r="BE7" s="28"/>
      <c r="BS7" s="16" t="s">
        <v>6</v>
      </c>
    </row>
    <row r="8" s="1" customFormat="1" ht="12" customHeight="1">
      <c r="B8" s="19"/>
      <c r="D8" s="29" t="s">
        <v>19</v>
      </c>
      <c r="K8" s="24" t="s">
        <v>20</v>
      </c>
      <c r="AK8" s="29" t="s">
        <v>21</v>
      </c>
      <c r="AN8" s="30" t="s">
        <v>22</v>
      </c>
      <c r="AR8" s="19"/>
      <c r="BE8" s="28"/>
      <c r="BS8" s="16" t="s">
        <v>6</v>
      </c>
    </row>
    <row r="9" s="1" customFormat="1" ht="14.4" customHeight="1">
      <c r="B9" s="19"/>
      <c r="AR9" s="19"/>
      <c r="BE9" s="28"/>
      <c r="BS9" s="16" t="s">
        <v>6</v>
      </c>
    </row>
    <row r="10" s="1" customFormat="1" ht="12" customHeight="1">
      <c r="B10" s="19"/>
      <c r="D10" s="29" t="s">
        <v>23</v>
      </c>
      <c r="AK10" s="29" t="s">
        <v>24</v>
      </c>
      <c r="AN10" s="24" t="s">
        <v>1</v>
      </c>
      <c r="AR10" s="19"/>
      <c r="BE10" s="28"/>
      <c r="BS10" s="16" t="s">
        <v>6</v>
      </c>
    </row>
    <row r="11" s="1" customFormat="1" ht="18.48" customHeight="1">
      <c r="B11" s="19"/>
      <c r="E11" s="24" t="s">
        <v>20</v>
      </c>
      <c r="AK11" s="29" t="s">
        <v>25</v>
      </c>
      <c r="AN11" s="24" t="s">
        <v>1</v>
      </c>
      <c r="AR11" s="19"/>
      <c r="BE11" s="28"/>
      <c r="BS11" s="16" t="s">
        <v>6</v>
      </c>
    </row>
    <row r="12" s="1" customFormat="1" ht="6.96" customHeight="1">
      <c r="B12" s="19"/>
      <c r="AR12" s="19"/>
      <c r="BE12" s="28"/>
      <c r="BS12" s="16" t="s">
        <v>6</v>
      </c>
    </row>
    <row r="13" s="1" customFormat="1" ht="12" customHeight="1">
      <c r="B13" s="19"/>
      <c r="D13" s="29" t="s">
        <v>26</v>
      </c>
      <c r="AK13" s="29" t="s">
        <v>24</v>
      </c>
      <c r="AN13" s="31" t="s">
        <v>27</v>
      </c>
      <c r="AR13" s="19"/>
      <c r="BE13" s="28"/>
      <c r="BS13" s="16" t="s">
        <v>6</v>
      </c>
    </row>
    <row r="14">
      <c r="B14" s="19"/>
      <c r="E14" s="31" t="s">
        <v>27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25</v>
      </c>
      <c r="AN14" s="31" t="s">
        <v>27</v>
      </c>
      <c r="AR14" s="19"/>
      <c r="BE14" s="28"/>
      <c r="BS14" s="16" t="s">
        <v>6</v>
      </c>
    </row>
    <row r="15" s="1" customFormat="1" ht="6.96" customHeight="1">
      <c r="B15" s="19"/>
      <c r="AR15" s="19"/>
      <c r="BE15" s="28"/>
      <c r="BS15" s="16" t="s">
        <v>3</v>
      </c>
    </row>
    <row r="16" s="1" customFormat="1" ht="12" customHeight="1">
      <c r="B16" s="19"/>
      <c r="D16" s="29" t="s">
        <v>28</v>
      </c>
      <c r="AK16" s="29" t="s">
        <v>24</v>
      </c>
      <c r="AN16" s="24" t="s">
        <v>1</v>
      </c>
      <c r="AR16" s="19"/>
      <c r="BE16" s="28"/>
      <c r="BS16" s="16" t="s">
        <v>3</v>
      </c>
    </row>
    <row r="17" s="1" customFormat="1" ht="18.48" customHeight="1">
      <c r="B17" s="19"/>
      <c r="E17" s="24" t="s">
        <v>20</v>
      </c>
      <c r="AK17" s="29" t="s">
        <v>25</v>
      </c>
      <c r="AN17" s="24" t="s">
        <v>1</v>
      </c>
      <c r="AR17" s="19"/>
      <c r="BE17" s="28"/>
      <c r="BS17" s="16" t="s">
        <v>29</v>
      </c>
    </row>
    <row r="18" s="1" customFormat="1" ht="6.96" customHeight="1">
      <c r="B18" s="19"/>
      <c r="AR18" s="19"/>
      <c r="BE18" s="28"/>
      <c r="BS18" s="16" t="s">
        <v>6</v>
      </c>
    </row>
    <row r="19" s="1" customFormat="1" ht="12" customHeight="1">
      <c r="B19" s="19"/>
      <c r="D19" s="29" t="s">
        <v>30</v>
      </c>
      <c r="AK19" s="29" t="s">
        <v>24</v>
      </c>
      <c r="AN19" s="24" t="s">
        <v>1</v>
      </c>
      <c r="AR19" s="19"/>
      <c r="BE19" s="28"/>
      <c r="BS19" s="16" t="s">
        <v>6</v>
      </c>
    </row>
    <row r="20" s="1" customFormat="1" ht="18.48" customHeight="1">
      <c r="B20" s="19"/>
      <c r="E20" s="24" t="s">
        <v>20</v>
      </c>
      <c r="AK20" s="29" t="s">
        <v>25</v>
      </c>
      <c r="AN20" s="24" t="s">
        <v>1</v>
      </c>
      <c r="AR20" s="19"/>
      <c r="BE20" s="28"/>
      <c r="BS20" s="16" t="s">
        <v>29</v>
      </c>
    </row>
    <row r="21" s="1" customFormat="1" ht="6.96" customHeight="1">
      <c r="B21" s="19"/>
      <c r="AR21" s="19"/>
      <c r="BE21" s="28"/>
    </row>
    <row r="22" s="1" customFormat="1" ht="12" customHeight="1">
      <c r="B22" s="19"/>
      <c r="D22" s="29" t="s">
        <v>31</v>
      </c>
      <c r="AR22" s="19"/>
      <c r="BE22" s="28"/>
    </row>
    <row r="23" s="1" customFormat="1" ht="16.5" customHeight="1">
      <c r="B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R23" s="19"/>
      <c r="BE23" s="28"/>
    </row>
    <row r="24" s="1" customFormat="1" ht="6.96" customHeight="1">
      <c r="B24" s="19"/>
      <c r="AR24" s="19"/>
      <c r="BE24" s="28"/>
    </row>
    <row r="25" s="1" customFormat="1" ht="6.96" customHeight="1">
      <c r="B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R25" s="19"/>
      <c r="BE25" s="28"/>
    </row>
    <row r="26" s="2" customFormat="1" ht="25.92" customHeight="1">
      <c r="A26" s="35"/>
      <c r="B26" s="36"/>
      <c r="C26" s="35"/>
      <c r="D26" s="37" t="s">
        <v>32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ROUND(AG94,2)</f>
        <v>0</v>
      </c>
      <c r="AL26" s="38"/>
      <c r="AM26" s="38"/>
      <c r="AN26" s="38"/>
      <c r="AO26" s="38"/>
      <c r="AP26" s="35"/>
      <c r="AQ26" s="35"/>
      <c r="AR26" s="36"/>
      <c r="BE26" s="28"/>
    </row>
    <row r="27" s="2" customFormat="1" ht="6.96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6"/>
      <c r="BE27" s="28"/>
    </row>
    <row r="28" s="2" customForma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40" t="s">
        <v>33</v>
      </c>
      <c r="M28" s="40"/>
      <c r="N28" s="40"/>
      <c r="O28" s="40"/>
      <c r="P28" s="40"/>
      <c r="Q28" s="35"/>
      <c r="R28" s="35"/>
      <c r="S28" s="35"/>
      <c r="T28" s="35"/>
      <c r="U28" s="35"/>
      <c r="V28" s="35"/>
      <c r="W28" s="40" t="s">
        <v>34</v>
      </c>
      <c r="X28" s="40"/>
      <c r="Y28" s="40"/>
      <c r="Z28" s="40"/>
      <c r="AA28" s="40"/>
      <c r="AB28" s="40"/>
      <c r="AC28" s="40"/>
      <c r="AD28" s="40"/>
      <c r="AE28" s="40"/>
      <c r="AF28" s="35"/>
      <c r="AG28" s="35"/>
      <c r="AH28" s="35"/>
      <c r="AI28" s="35"/>
      <c r="AJ28" s="35"/>
      <c r="AK28" s="40" t="s">
        <v>35</v>
      </c>
      <c r="AL28" s="40"/>
      <c r="AM28" s="40"/>
      <c r="AN28" s="40"/>
      <c r="AO28" s="40"/>
      <c r="AP28" s="35"/>
      <c r="AQ28" s="35"/>
      <c r="AR28" s="36"/>
      <c r="BE28" s="28"/>
    </row>
    <row r="29" s="3" customFormat="1" ht="14.4" customHeight="1">
      <c r="A29" s="3"/>
      <c r="B29" s="41"/>
      <c r="C29" s="3"/>
      <c r="D29" s="29" t="s">
        <v>36</v>
      </c>
      <c r="E29" s="3"/>
      <c r="F29" s="29" t="s">
        <v>37</v>
      </c>
      <c r="G29" s="3"/>
      <c r="H29" s="3"/>
      <c r="I29" s="3"/>
      <c r="J29" s="3"/>
      <c r="K29" s="3"/>
      <c r="L29" s="42">
        <v>0.20000000000000001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3">
        <f>ROUND(AZ94, 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3">
        <f>ROUND(AV94, 2)</f>
        <v>0</v>
      </c>
      <c r="AL29" s="3"/>
      <c r="AM29" s="3"/>
      <c r="AN29" s="3"/>
      <c r="AO29" s="3"/>
      <c r="AP29" s="3"/>
      <c r="AQ29" s="3"/>
      <c r="AR29" s="41"/>
      <c r="BE29" s="44"/>
    </row>
    <row r="30" s="3" customFormat="1" ht="14.4" customHeight="1">
      <c r="A30" s="3"/>
      <c r="B30" s="41"/>
      <c r="C30" s="3"/>
      <c r="D30" s="3"/>
      <c r="E30" s="3"/>
      <c r="F30" s="29" t="s">
        <v>38</v>
      </c>
      <c r="G30" s="3"/>
      <c r="H30" s="3"/>
      <c r="I30" s="3"/>
      <c r="J30" s="3"/>
      <c r="K30" s="3"/>
      <c r="L30" s="42">
        <v>0.20000000000000001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3">
        <f>ROUND(BA94, 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3">
        <f>ROUND(AW94, 2)</f>
        <v>0</v>
      </c>
      <c r="AL30" s="3"/>
      <c r="AM30" s="3"/>
      <c r="AN30" s="3"/>
      <c r="AO30" s="3"/>
      <c r="AP30" s="3"/>
      <c r="AQ30" s="3"/>
      <c r="AR30" s="41"/>
      <c r="BE30" s="44"/>
    </row>
    <row r="31" hidden="1" s="3" customFormat="1" ht="14.4" customHeight="1">
      <c r="A31" s="3"/>
      <c r="B31" s="41"/>
      <c r="C31" s="3"/>
      <c r="D31" s="3"/>
      <c r="E31" s="3"/>
      <c r="F31" s="29" t="s">
        <v>39</v>
      </c>
      <c r="G31" s="3"/>
      <c r="H31" s="3"/>
      <c r="I31" s="3"/>
      <c r="J31" s="3"/>
      <c r="K31" s="3"/>
      <c r="L31" s="42">
        <v>0.20000000000000001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3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3">
        <v>0</v>
      </c>
      <c r="AL31" s="3"/>
      <c r="AM31" s="3"/>
      <c r="AN31" s="3"/>
      <c r="AO31" s="3"/>
      <c r="AP31" s="3"/>
      <c r="AQ31" s="3"/>
      <c r="AR31" s="41"/>
      <c r="BE31" s="44"/>
    </row>
    <row r="32" hidden="1" s="3" customFormat="1" ht="14.4" customHeight="1">
      <c r="A32" s="3"/>
      <c r="B32" s="41"/>
      <c r="C32" s="3"/>
      <c r="D32" s="3"/>
      <c r="E32" s="3"/>
      <c r="F32" s="29" t="s">
        <v>40</v>
      </c>
      <c r="G32" s="3"/>
      <c r="H32" s="3"/>
      <c r="I32" s="3"/>
      <c r="J32" s="3"/>
      <c r="K32" s="3"/>
      <c r="L32" s="42">
        <v>0.20000000000000001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3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3">
        <v>0</v>
      </c>
      <c r="AL32" s="3"/>
      <c r="AM32" s="3"/>
      <c r="AN32" s="3"/>
      <c r="AO32" s="3"/>
      <c r="AP32" s="3"/>
      <c r="AQ32" s="3"/>
      <c r="AR32" s="41"/>
      <c r="BE32" s="44"/>
    </row>
    <row r="33" hidden="1" s="3" customFormat="1" ht="14.4" customHeight="1">
      <c r="A33" s="3"/>
      <c r="B33" s="41"/>
      <c r="C33" s="3"/>
      <c r="D33" s="3"/>
      <c r="E33" s="3"/>
      <c r="F33" s="29" t="s">
        <v>41</v>
      </c>
      <c r="G33" s="3"/>
      <c r="H33" s="3"/>
      <c r="I33" s="3"/>
      <c r="J33" s="3"/>
      <c r="K33" s="3"/>
      <c r="L33" s="42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3">
        <f>ROUND(BD94, 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3">
        <v>0</v>
      </c>
      <c r="AL33" s="3"/>
      <c r="AM33" s="3"/>
      <c r="AN33" s="3"/>
      <c r="AO33" s="3"/>
      <c r="AP33" s="3"/>
      <c r="AQ33" s="3"/>
      <c r="AR33" s="41"/>
      <c r="BE33" s="44"/>
    </row>
    <row r="34" s="2" customFormat="1" ht="6.96" customHeight="1">
      <c r="A34" s="35"/>
      <c r="B34" s="36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6"/>
      <c r="BE34" s="28"/>
    </row>
    <row r="35" s="2" customFormat="1" ht="25.92" customHeight="1">
      <c r="A35" s="35"/>
      <c r="B35" s="36"/>
      <c r="C35" s="45"/>
      <c r="D35" s="46" t="s">
        <v>42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43</v>
      </c>
      <c r="U35" s="47"/>
      <c r="V35" s="47"/>
      <c r="W35" s="47"/>
      <c r="X35" s="49" t="s">
        <v>44</v>
      </c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50">
        <f>SUM(AK26:AK33)</f>
        <v>0</v>
      </c>
      <c r="AL35" s="47"/>
      <c r="AM35" s="47"/>
      <c r="AN35" s="47"/>
      <c r="AO35" s="51"/>
      <c r="AP35" s="45"/>
      <c r="AQ35" s="45"/>
      <c r="AR35" s="36"/>
      <c r="BE35" s="35"/>
    </row>
    <row r="36" s="2" customFormat="1" ht="6.96" customHeight="1">
      <c r="A36" s="35"/>
      <c r="B36" s="36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6"/>
      <c r="BE36" s="35"/>
    </row>
    <row r="37" s="2" customFormat="1" ht="14.4" customHeight="1">
      <c r="A37" s="35"/>
      <c r="B37" s="36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6"/>
      <c r="BE37" s="35"/>
    </row>
    <row r="38" s="1" customFormat="1" ht="14.4" customHeight="1">
      <c r="B38" s="19"/>
      <c r="AR38" s="19"/>
    </row>
    <row r="39" s="1" customFormat="1" ht="14.4" customHeight="1">
      <c r="B39" s="19"/>
      <c r="AR39" s="19"/>
    </row>
    <row r="40" s="1" customFormat="1" ht="14.4" customHeight="1">
      <c r="B40" s="19"/>
      <c r="AR40" s="19"/>
    </row>
    <row r="41" s="1" customFormat="1" ht="14.4" customHeight="1">
      <c r="B41" s="19"/>
      <c r="AR41" s="19"/>
    </row>
    <row r="42" s="1" customFormat="1" ht="14.4" customHeight="1">
      <c r="B42" s="19"/>
      <c r="AR42" s="19"/>
    </row>
    <row r="43" s="1" customFormat="1" ht="14.4" customHeight="1">
      <c r="B43" s="19"/>
      <c r="AR43" s="19"/>
    </row>
    <row r="44" s="1" customFormat="1" ht="14.4" customHeight="1">
      <c r="B44" s="19"/>
      <c r="AR44" s="19"/>
    </row>
    <row r="45" s="1" customFormat="1" ht="14.4" customHeight="1">
      <c r="B45" s="19"/>
      <c r="AR45" s="19"/>
    </row>
    <row r="46" s="1" customFormat="1" ht="14.4" customHeight="1">
      <c r="B46" s="19"/>
      <c r="AR46" s="19"/>
    </row>
    <row r="47" s="1" customFormat="1" ht="14.4" customHeight="1">
      <c r="B47" s="19"/>
      <c r="AR47" s="19"/>
    </row>
    <row r="48" s="1" customFormat="1" ht="14.4" customHeight="1">
      <c r="B48" s="19"/>
      <c r="AR48" s="19"/>
    </row>
    <row r="49" s="2" customFormat="1" ht="14.4" customHeight="1">
      <c r="B49" s="52"/>
      <c r="D49" s="53" t="s">
        <v>45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3" t="s">
        <v>46</v>
      </c>
      <c r="AI49" s="54"/>
      <c r="AJ49" s="54"/>
      <c r="AK49" s="54"/>
      <c r="AL49" s="54"/>
      <c r="AM49" s="54"/>
      <c r="AN49" s="54"/>
      <c r="AO49" s="54"/>
      <c r="AR49" s="52"/>
    </row>
    <row r="50">
      <c r="B50" s="19"/>
      <c r="AR50" s="19"/>
    </row>
    <row r="51">
      <c r="B51" s="19"/>
      <c r="AR51" s="19"/>
    </row>
    <row r="52">
      <c r="B52" s="19"/>
      <c r="AR52" s="19"/>
    </row>
    <row r="53">
      <c r="B53" s="19"/>
      <c r="AR53" s="19"/>
    </row>
    <row r="54">
      <c r="B54" s="19"/>
      <c r="AR54" s="19"/>
    </row>
    <row r="55">
      <c r="B55" s="19"/>
      <c r="AR55" s="19"/>
    </row>
    <row r="56">
      <c r="B56" s="19"/>
      <c r="AR56" s="19"/>
    </row>
    <row r="57">
      <c r="B57" s="19"/>
      <c r="AR57" s="19"/>
    </row>
    <row r="58">
      <c r="B58" s="19"/>
      <c r="AR58" s="19"/>
    </row>
    <row r="59">
      <c r="B59" s="19"/>
      <c r="AR59" s="19"/>
    </row>
    <row r="60" s="2" customFormat="1">
      <c r="A60" s="35"/>
      <c r="B60" s="36"/>
      <c r="C60" s="35"/>
      <c r="D60" s="55" t="s">
        <v>47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5" t="s">
        <v>48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5" t="s">
        <v>47</v>
      </c>
      <c r="AI60" s="38"/>
      <c r="AJ60" s="38"/>
      <c r="AK60" s="38"/>
      <c r="AL60" s="38"/>
      <c r="AM60" s="55" t="s">
        <v>48</v>
      </c>
      <c r="AN60" s="38"/>
      <c r="AO60" s="38"/>
      <c r="AP60" s="35"/>
      <c r="AQ60" s="35"/>
      <c r="AR60" s="36"/>
      <c r="BE60" s="35"/>
    </row>
    <row r="61">
      <c r="B61" s="19"/>
      <c r="AR61" s="19"/>
    </row>
    <row r="62">
      <c r="B62" s="19"/>
      <c r="AR62" s="19"/>
    </row>
    <row r="63">
      <c r="B63" s="19"/>
      <c r="AR63" s="19"/>
    </row>
    <row r="64" s="2" customFormat="1">
      <c r="A64" s="35"/>
      <c r="B64" s="36"/>
      <c r="C64" s="35"/>
      <c r="D64" s="53" t="s">
        <v>49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3" t="s">
        <v>50</v>
      </c>
      <c r="AI64" s="56"/>
      <c r="AJ64" s="56"/>
      <c r="AK64" s="56"/>
      <c r="AL64" s="56"/>
      <c r="AM64" s="56"/>
      <c r="AN64" s="56"/>
      <c r="AO64" s="56"/>
      <c r="AP64" s="35"/>
      <c r="AQ64" s="35"/>
      <c r="AR64" s="36"/>
      <c r="BE64" s="35"/>
    </row>
    <row r="65">
      <c r="B65" s="19"/>
      <c r="AR65" s="19"/>
    </row>
    <row r="66">
      <c r="B66" s="19"/>
      <c r="AR66" s="19"/>
    </row>
    <row r="67">
      <c r="B67" s="19"/>
      <c r="AR67" s="19"/>
    </row>
    <row r="68">
      <c r="B68" s="19"/>
      <c r="AR68" s="19"/>
    </row>
    <row r="69">
      <c r="B69" s="19"/>
      <c r="AR69" s="19"/>
    </row>
    <row r="70">
      <c r="B70" s="19"/>
      <c r="AR70" s="19"/>
    </row>
    <row r="71">
      <c r="B71" s="19"/>
      <c r="AR71" s="19"/>
    </row>
    <row r="72">
      <c r="B72" s="19"/>
      <c r="AR72" s="19"/>
    </row>
    <row r="73">
      <c r="B73" s="19"/>
      <c r="AR73" s="19"/>
    </row>
    <row r="74">
      <c r="B74" s="19"/>
      <c r="AR74" s="19"/>
    </row>
    <row r="75" s="2" customFormat="1">
      <c r="A75" s="35"/>
      <c r="B75" s="36"/>
      <c r="C75" s="35"/>
      <c r="D75" s="55" t="s">
        <v>47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5" t="s">
        <v>48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5" t="s">
        <v>47</v>
      </c>
      <c r="AI75" s="38"/>
      <c r="AJ75" s="38"/>
      <c r="AK75" s="38"/>
      <c r="AL75" s="38"/>
      <c r="AM75" s="55" t="s">
        <v>48</v>
      </c>
      <c r="AN75" s="38"/>
      <c r="AO75" s="38"/>
      <c r="AP75" s="35"/>
      <c r="AQ75" s="35"/>
      <c r="AR75" s="36"/>
      <c r="BE75" s="35"/>
    </row>
    <row r="76" s="2" customFormat="1">
      <c r="A76" s="35"/>
      <c r="B76" s="36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6"/>
      <c r="BE76" s="35"/>
    </row>
    <row r="77" s="2" customFormat="1" ht="6.96" customHeight="1">
      <c r="A77" s="35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36"/>
      <c r="BE77" s="35"/>
    </row>
    <row r="81" s="2" customFormat="1" ht="6.96" customHeight="1">
      <c r="A81" s="35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36"/>
      <c r="BE81" s="35"/>
    </row>
    <row r="82" s="2" customFormat="1" ht="24.96" customHeight="1">
      <c r="A82" s="35"/>
      <c r="B82" s="36"/>
      <c r="C82" s="20" t="s">
        <v>51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6"/>
      <c r="BE82" s="35"/>
    </row>
    <row r="83" s="2" customFormat="1" ht="6.96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6"/>
      <c r="BE83" s="35"/>
    </row>
    <row r="84" s="4" customFormat="1" ht="12" customHeight="1">
      <c r="A84" s="4"/>
      <c r="B84" s="61"/>
      <c r="C84" s="29" t="s">
        <v>12</v>
      </c>
      <c r="D84" s="4"/>
      <c r="E84" s="4"/>
      <c r="F84" s="4"/>
      <c r="G84" s="4"/>
      <c r="H84" s="4"/>
      <c r="I84" s="4"/>
      <c r="J84" s="4"/>
      <c r="K84" s="4"/>
      <c r="L84" s="4" t="str">
        <f>K5</f>
        <v>2019_SU_002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1"/>
      <c r="BE84" s="4"/>
    </row>
    <row r="85" s="5" customFormat="1" ht="36.96" customHeight="1">
      <c r="A85" s="5"/>
      <c r="B85" s="62"/>
      <c r="C85" s="63" t="s">
        <v>15</v>
      </c>
      <c r="D85" s="5"/>
      <c r="E85" s="5"/>
      <c r="F85" s="5"/>
      <c r="G85" s="5"/>
      <c r="H85" s="5"/>
      <c r="I85" s="5"/>
      <c r="J85" s="5"/>
      <c r="K85" s="5"/>
      <c r="L85" s="64" t="str">
        <f>K6</f>
        <v>Obecné múzeum v Partizánskej Ľupči_rozpocet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2"/>
      <c r="BE85" s="5"/>
    </row>
    <row r="86" s="2" customFormat="1" ht="6.96" customHeight="1">
      <c r="A86" s="35"/>
      <c r="B86" s="36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6"/>
      <c r="BE86" s="35"/>
    </row>
    <row r="87" s="2" customFormat="1" ht="12" customHeight="1">
      <c r="A87" s="35"/>
      <c r="B87" s="36"/>
      <c r="C87" s="29" t="s">
        <v>19</v>
      </c>
      <c r="D87" s="35"/>
      <c r="E87" s="35"/>
      <c r="F87" s="35"/>
      <c r="G87" s="35"/>
      <c r="H87" s="35"/>
      <c r="I87" s="35"/>
      <c r="J87" s="35"/>
      <c r="K87" s="35"/>
      <c r="L87" s="65" t="str">
        <f>IF(K8="","",K8)</f>
        <v xml:space="preserve"> 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9" t="s">
        <v>21</v>
      </c>
      <c r="AJ87" s="35"/>
      <c r="AK87" s="35"/>
      <c r="AL87" s="35"/>
      <c r="AM87" s="66" t="str">
        <f>IF(AN8= "","",AN8)</f>
        <v>27. 6. 2021</v>
      </c>
      <c r="AN87" s="66"/>
      <c r="AO87" s="35"/>
      <c r="AP87" s="35"/>
      <c r="AQ87" s="35"/>
      <c r="AR87" s="36"/>
      <c r="BE87" s="35"/>
    </row>
    <row r="88" s="2" customFormat="1" ht="6.96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6"/>
      <c r="BE88" s="35"/>
    </row>
    <row r="89" s="2" customFormat="1" ht="15.15" customHeight="1">
      <c r="A89" s="35"/>
      <c r="B89" s="36"/>
      <c r="C89" s="29" t="s">
        <v>23</v>
      </c>
      <c r="D89" s="35"/>
      <c r="E89" s="35"/>
      <c r="F89" s="35"/>
      <c r="G89" s="35"/>
      <c r="H89" s="35"/>
      <c r="I89" s="35"/>
      <c r="J89" s="35"/>
      <c r="K89" s="35"/>
      <c r="L89" s="4" t="str">
        <f>IF(E11= "","",E11)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9" t="s">
        <v>28</v>
      </c>
      <c r="AJ89" s="35"/>
      <c r="AK89" s="35"/>
      <c r="AL89" s="35"/>
      <c r="AM89" s="67" t="str">
        <f>IF(E17="","",E17)</f>
        <v xml:space="preserve"> </v>
      </c>
      <c r="AN89" s="4"/>
      <c r="AO89" s="4"/>
      <c r="AP89" s="4"/>
      <c r="AQ89" s="35"/>
      <c r="AR89" s="36"/>
      <c r="AS89" s="68" t="s">
        <v>52</v>
      </c>
      <c r="AT89" s="69"/>
      <c r="AU89" s="70"/>
      <c r="AV89" s="70"/>
      <c r="AW89" s="70"/>
      <c r="AX89" s="70"/>
      <c r="AY89" s="70"/>
      <c r="AZ89" s="70"/>
      <c r="BA89" s="70"/>
      <c r="BB89" s="70"/>
      <c r="BC89" s="70"/>
      <c r="BD89" s="71"/>
      <c r="BE89" s="35"/>
    </row>
    <row r="90" s="2" customFormat="1" ht="15.15" customHeight="1">
      <c r="A90" s="35"/>
      <c r="B90" s="36"/>
      <c r="C90" s="29" t="s">
        <v>26</v>
      </c>
      <c r="D90" s="35"/>
      <c r="E90" s="35"/>
      <c r="F90" s="35"/>
      <c r="G90" s="35"/>
      <c r="H90" s="35"/>
      <c r="I90" s="35"/>
      <c r="J90" s="35"/>
      <c r="K90" s="35"/>
      <c r="L90" s="4" t="str">
        <f>IF(E14= 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9" t="s">
        <v>30</v>
      </c>
      <c r="AJ90" s="35"/>
      <c r="AK90" s="35"/>
      <c r="AL90" s="35"/>
      <c r="AM90" s="67" t="str">
        <f>IF(E20="","",E20)</f>
        <v xml:space="preserve"> </v>
      </c>
      <c r="AN90" s="4"/>
      <c r="AO90" s="4"/>
      <c r="AP90" s="4"/>
      <c r="AQ90" s="35"/>
      <c r="AR90" s="36"/>
      <c r="AS90" s="72"/>
      <c r="AT90" s="73"/>
      <c r="AU90" s="74"/>
      <c r="AV90" s="74"/>
      <c r="AW90" s="74"/>
      <c r="AX90" s="74"/>
      <c r="AY90" s="74"/>
      <c r="AZ90" s="74"/>
      <c r="BA90" s="74"/>
      <c r="BB90" s="74"/>
      <c r="BC90" s="74"/>
      <c r="BD90" s="75"/>
      <c r="BE90" s="35"/>
    </row>
    <row r="91" s="2" customFormat="1" ht="10.8" customHeight="1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6"/>
      <c r="AS91" s="72"/>
      <c r="AT91" s="73"/>
      <c r="AU91" s="74"/>
      <c r="AV91" s="74"/>
      <c r="AW91" s="74"/>
      <c r="AX91" s="74"/>
      <c r="AY91" s="74"/>
      <c r="AZ91" s="74"/>
      <c r="BA91" s="74"/>
      <c r="BB91" s="74"/>
      <c r="BC91" s="74"/>
      <c r="BD91" s="75"/>
      <c r="BE91" s="35"/>
    </row>
    <row r="92" s="2" customFormat="1" ht="29.28" customHeight="1">
      <c r="A92" s="35"/>
      <c r="B92" s="36"/>
      <c r="C92" s="76" t="s">
        <v>53</v>
      </c>
      <c r="D92" s="77"/>
      <c r="E92" s="77"/>
      <c r="F92" s="77"/>
      <c r="G92" s="77"/>
      <c r="H92" s="78"/>
      <c r="I92" s="79" t="s">
        <v>54</v>
      </c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80" t="s">
        <v>55</v>
      </c>
      <c r="AH92" s="77"/>
      <c r="AI92" s="77"/>
      <c r="AJ92" s="77"/>
      <c r="AK92" s="77"/>
      <c r="AL92" s="77"/>
      <c r="AM92" s="77"/>
      <c r="AN92" s="79" t="s">
        <v>56</v>
      </c>
      <c r="AO92" s="77"/>
      <c r="AP92" s="81"/>
      <c r="AQ92" s="82" t="s">
        <v>57</v>
      </c>
      <c r="AR92" s="36"/>
      <c r="AS92" s="83" t="s">
        <v>58</v>
      </c>
      <c r="AT92" s="84" t="s">
        <v>59</v>
      </c>
      <c r="AU92" s="84" t="s">
        <v>60</v>
      </c>
      <c r="AV92" s="84" t="s">
        <v>61</v>
      </c>
      <c r="AW92" s="84" t="s">
        <v>62</v>
      </c>
      <c r="AX92" s="84" t="s">
        <v>63</v>
      </c>
      <c r="AY92" s="84" t="s">
        <v>64</v>
      </c>
      <c r="AZ92" s="84" t="s">
        <v>65</v>
      </c>
      <c r="BA92" s="84" t="s">
        <v>66</v>
      </c>
      <c r="BB92" s="84" t="s">
        <v>67</v>
      </c>
      <c r="BC92" s="84" t="s">
        <v>68</v>
      </c>
      <c r="BD92" s="85" t="s">
        <v>69</v>
      </c>
      <c r="BE92" s="35"/>
    </row>
    <row r="93" s="2" customFormat="1" ht="10.8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6"/>
      <c r="AS93" s="86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8"/>
      <c r="BE93" s="35"/>
    </row>
    <row r="94" s="6" customFormat="1" ht="32.4" customHeight="1">
      <c r="A94" s="6"/>
      <c r="B94" s="89"/>
      <c r="C94" s="90" t="s">
        <v>70</v>
      </c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2">
        <f>ROUND(SUM(AG95:AG98),2)</f>
        <v>0</v>
      </c>
      <c r="AH94" s="92"/>
      <c r="AI94" s="92"/>
      <c r="AJ94" s="92"/>
      <c r="AK94" s="92"/>
      <c r="AL94" s="92"/>
      <c r="AM94" s="92"/>
      <c r="AN94" s="93">
        <f>SUM(AG94,AT94)</f>
        <v>0</v>
      </c>
      <c r="AO94" s="93"/>
      <c r="AP94" s="93"/>
      <c r="AQ94" s="94" t="s">
        <v>1</v>
      </c>
      <c r="AR94" s="89"/>
      <c r="AS94" s="95">
        <f>ROUND(SUM(AS95:AS98),2)</f>
        <v>0</v>
      </c>
      <c r="AT94" s="96">
        <f>ROUND(SUM(AV94:AW94),2)</f>
        <v>0</v>
      </c>
      <c r="AU94" s="97">
        <f>ROUND(SUM(AU95:AU98),5)</f>
        <v>0</v>
      </c>
      <c r="AV94" s="96">
        <f>ROUND(AZ94*L29,2)</f>
        <v>0</v>
      </c>
      <c r="AW94" s="96">
        <f>ROUND(BA94*L30,2)</f>
        <v>0</v>
      </c>
      <c r="AX94" s="96">
        <f>ROUND(BB94*L29,2)</f>
        <v>0</v>
      </c>
      <c r="AY94" s="96">
        <f>ROUND(BC94*L30,2)</f>
        <v>0</v>
      </c>
      <c r="AZ94" s="96">
        <f>ROUND(SUM(AZ95:AZ98),2)</f>
        <v>0</v>
      </c>
      <c r="BA94" s="96">
        <f>ROUND(SUM(BA95:BA98),2)</f>
        <v>0</v>
      </c>
      <c r="BB94" s="96">
        <f>ROUND(SUM(BB95:BB98),2)</f>
        <v>0</v>
      </c>
      <c r="BC94" s="96">
        <f>ROUND(SUM(BC95:BC98),2)</f>
        <v>0</v>
      </c>
      <c r="BD94" s="98">
        <f>ROUND(SUM(BD95:BD98),2)</f>
        <v>0</v>
      </c>
      <c r="BE94" s="6"/>
      <c r="BS94" s="99" t="s">
        <v>71</v>
      </c>
      <c r="BT94" s="99" t="s">
        <v>72</v>
      </c>
      <c r="BU94" s="100" t="s">
        <v>73</v>
      </c>
      <c r="BV94" s="99" t="s">
        <v>74</v>
      </c>
      <c r="BW94" s="99" t="s">
        <v>4</v>
      </c>
      <c r="BX94" s="99" t="s">
        <v>75</v>
      </c>
      <c r="CL94" s="99" t="s">
        <v>1</v>
      </c>
    </row>
    <row r="95" s="7" customFormat="1" ht="24.75" customHeight="1">
      <c r="A95" s="101" t="s">
        <v>76</v>
      </c>
      <c r="B95" s="102"/>
      <c r="C95" s="103"/>
      <c r="D95" s="104" t="s">
        <v>77</v>
      </c>
      <c r="E95" s="104"/>
      <c r="F95" s="104"/>
      <c r="G95" s="104"/>
      <c r="H95" s="104"/>
      <c r="I95" s="105"/>
      <c r="J95" s="104" t="s">
        <v>78</v>
      </c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6">
        <f>'2019_SU_002.1 - Rozpočet'!J32</f>
        <v>0</v>
      </c>
      <c r="AH95" s="105"/>
      <c r="AI95" s="105"/>
      <c r="AJ95" s="105"/>
      <c r="AK95" s="105"/>
      <c r="AL95" s="105"/>
      <c r="AM95" s="105"/>
      <c r="AN95" s="106">
        <f>SUM(AG95,AT95)</f>
        <v>0</v>
      </c>
      <c r="AO95" s="105"/>
      <c r="AP95" s="105"/>
      <c r="AQ95" s="107" t="s">
        <v>79</v>
      </c>
      <c r="AR95" s="102"/>
      <c r="AS95" s="108">
        <v>0</v>
      </c>
      <c r="AT95" s="109">
        <f>ROUND(SUM(AV95:AW95),2)</f>
        <v>0</v>
      </c>
      <c r="AU95" s="110">
        <f>'2019_SU_002.1 - Rozpočet'!P141</f>
        <v>0</v>
      </c>
      <c r="AV95" s="109">
        <f>'2019_SU_002.1 - Rozpočet'!J35</f>
        <v>0</v>
      </c>
      <c r="AW95" s="109">
        <f>'2019_SU_002.1 - Rozpočet'!J36</f>
        <v>0</v>
      </c>
      <c r="AX95" s="109">
        <f>'2019_SU_002.1 - Rozpočet'!J37</f>
        <v>0</v>
      </c>
      <c r="AY95" s="109">
        <f>'2019_SU_002.1 - Rozpočet'!J38</f>
        <v>0</v>
      </c>
      <c r="AZ95" s="109">
        <f>'2019_SU_002.1 - Rozpočet'!F35</f>
        <v>0</v>
      </c>
      <c r="BA95" s="109">
        <f>'2019_SU_002.1 - Rozpočet'!F36</f>
        <v>0</v>
      </c>
      <c r="BB95" s="109">
        <f>'2019_SU_002.1 - Rozpočet'!F37</f>
        <v>0</v>
      </c>
      <c r="BC95" s="109">
        <f>'2019_SU_002.1 - Rozpočet'!F38</f>
        <v>0</v>
      </c>
      <c r="BD95" s="111">
        <f>'2019_SU_002.1 - Rozpočet'!F39</f>
        <v>0</v>
      </c>
      <c r="BE95" s="7"/>
      <c r="BT95" s="112" t="s">
        <v>80</v>
      </c>
      <c r="BV95" s="112" t="s">
        <v>74</v>
      </c>
      <c r="BW95" s="112" t="s">
        <v>81</v>
      </c>
      <c r="BX95" s="112" t="s">
        <v>4</v>
      </c>
      <c r="CL95" s="112" t="s">
        <v>1</v>
      </c>
      <c r="CM95" s="112" t="s">
        <v>72</v>
      </c>
    </row>
    <row r="96" s="7" customFormat="1" ht="37.5" customHeight="1">
      <c r="A96" s="101" t="s">
        <v>76</v>
      </c>
      <c r="B96" s="102"/>
      <c r="C96" s="103"/>
      <c r="D96" s="104" t="s">
        <v>82</v>
      </c>
      <c r="E96" s="104"/>
      <c r="F96" s="104"/>
      <c r="G96" s="104"/>
      <c r="H96" s="104"/>
      <c r="I96" s="105"/>
      <c r="J96" s="104" t="s">
        <v>78</v>
      </c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6">
        <f>'2019_SU_002.21 - Rozpočet'!J32</f>
        <v>0</v>
      </c>
      <c r="AH96" s="105"/>
      <c r="AI96" s="105"/>
      <c r="AJ96" s="105"/>
      <c r="AK96" s="105"/>
      <c r="AL96" s="105"/>
      <c r="AM96" s="105"/>
      <c r="AN96" s="106">
        <f>SUM(AG96,AT96)</f>
        <v>0</v>
      </c>
      <c r="AO96" s="105"/>
      <c r="AP96" s="105"/>
      <c r="AQ96" s="107" t="s">
        <v>79</v>
      </c>
      <c r="AR96" s="102"/>
      <c r="AS96" s="108">
        <v>0</v>
      </c>
      <c r="AT96" s="109">
        <f>ROUND(SUM(AV96:AW96),2)</f>
        <v>0</v>
      </c>
      <c r="AU96" s="110">
        <f>'2019_SU_002.21 - Rozpočet'!P134</f>
        <v>0</v>
      </c>
      <c r="AV96" s="109">
        <f>'2019_SU_002.21 - Rozpočet'!J35</f>
        <v>0</v>
      </c>
      <c r="AW96" s="109">
        <f>'2019_SU_002.21 - Rozpočet'!J36</f>
        <v>0</v>
      </c>
      <c r="AX96" s="109">
        <f>'2019_SU_002.21 - Rozpočet'!J37</f>
        <v>0</v>
      </c>
      <c r="AY96" s="109">
        <f>'2019_SU_002.21 - Rozpočet'!J38</f>
        <v>0</v>
      </c>
      <c r="AZ96" s="109">
        <f>'2019_SU_002.21 - Rozpočet'!F35</f>
        <v>0</v>
      </c>
      <c r="BA96" s="109">
        <f>'2019_SU_002.21 - Rozpočet'!F36</f>
        <v>0</v>
      </c>
      <c r="BB96" s="109">
        <f>'2019_SU_002.21 - Rozpočet'!F37</f>
        <v>0</v>
      </c>
      <c r="BC96" s="109">
        <f>'2019_SU_002.21 - Rozpočet'!F38</f>
        <v>0</v>
      </c>
      <c r="BD96" s="111">
        <f>'2019_SU_002.21 - Rozpočet'!F39</f>
        <v>0</v>
      </c>
      <c r="BE96" s="7"/>
      <c r="BT96" s="112" t="s">
        <v>80</v>
      </c>
      <c r="BV96" s="112" t="s">
        <v>74</v>
      </c>
      <c r="BW96" s="112" t="s">
        <v>83</v>
      </c>
      <c r="BX96" s="112" t="s">
        <v>4</v>
      </c>
      <c r="CL96" s="112" t="s">
        <v>1</v>
      </c>
      <c r="CM96" s="112" t="s">
        <v>72</v>
      </c>
    </row>
    <row r="97" s="7" customFormat="1" ht="37.5" customHeight="1">
      <c r="A97" s="101" t="s">
        <v>76</v>
      </c>
      <c r="B97" s="102"/>
      <c r="C97" s="103"/>
      <c r="D97" s="104" t="s">
        <v>84</v>
      </c>
      <c r="E97" s="104"/>
      <c r="F97" s="104"/>
      <c r="G97" s="104"/>
      <c r="H97" s="104"/>
      <c r="I97" s="105"/>
      <c r="J97" s="104" t="s">
        <v>78</v>
      </c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6">
        <f>'2019_SU_002.22 - Rozpočet'!J32</f>
        <v>0</v>
      </c>
      <c r="AH97" s="105"/>
      <c r="AI97" s="105"/>
      <c r="AJ97" s="105"/>
      <c r="AK97" s="105"/>
      <c r="AL97" s="105"/>
      <c r="AM97" s="105"/>
      <c r="AN97" s="106">
        <f>SUM(AG97,AT97)</f>
        <v>0</v>
      </c>
      <c r="AO97" s="105"/>
      <c r="AP97" s="105"/>
      <c r="AQ97" s="107" t="s">
        <v>79</v>
      </c>
      <c r="AR97" s="102"/>
      <c r="AS97" s="108">
        <v>0</v>
      </c>
      <c r="AT97" s="109">
        <f>ROUND(SUM(AV97:AW97),2)</f>
        <v>0</v>
      </c>
      <c r="AU97" s="110">
        <f>'2019_SU_002.22 - Rozpočet'!P127</f>
        <v>0</v>
      </c>
      <c r="AV97" s="109">
        <f>'2019_SU_002.22 - Rozpočet'!J35</f>
        <v>0</v>
      </c>
      <c r="AW97" s="109">
        <f>'2019_SU_002.22 - Rozpočet'!J36</f>
        <v>0</v>
      </c>
      <c r="AX97" s="109">
        <f>'2019_SU_002.22 - Rozpočet'!J37</f>
        <v>0</v>
      </c>
      <c r="AY97" s="109">
        <f>'2019_SU_002.22 - Rozpočet'!J38</f>
        <v>0</v>
      </c>
      <c r="AZ97" s="109">
        <f>'2019_SU_002.22 - Rozpočet'!F35</f>
        <v>0</v>
      </c>
      <c r="BA97" s="109">
        <f>'2019_SU_002.22 - Rozpočet'!F36</f>
        <v>0</v>
      </c>
      <c r="BB97" s="109">
        <f>'2019_SU_002.22 - Rozpočet'!F37</f>
        <v>0</v>
      </c>
      <c r="BC97" s="109">
        <f>'2019_SU_002.22 - Rozpočet'!F38</f>
        <v>0</v>
      </c>
      <c r="BD97" s="111">
        <f>'2019_SU_002.22 - Rozpočet'!F39</f>
        <v>0</v>
      </c>
      <c r="BE97" s="7"/>
      <c r="BT97" s="112" t="s">
        <v>80</v>
      </c>
      <c r="BV97" s="112" t="s">
        <v>74</v>
      </c>
      <c r="BW97" s="112" t="s">
        <v>85</v>
      </c>
      <c r="BX97" s="112" t="s">
        <v>4</v>
      </c>
      <c r="CL97" s="112" t="s">
        <v>1</v>
      </c>
      <c r="CM97" s="112" t="s">
        <v>72</v>
      </c>
    </row>
    <row r="98" s="7" customFormat="1" ht="37.5" customHeight="1">
      <c r="A98" s="101" t="s">
        <v>76</v>
      </c>
      <c r="B98" s="102"/>
      <c r="C98" s="103"/>
      <c r="D98" s="104" t="s">
        <v>86</v>
      </c>
      <c r="E98" s="104"/>
      <c r="F98" s="104"/>
      <c r="G98" s="104"/>
      <c r="H98" s="104"/>
      <c r="I98" s="105"/>
      <c r="J98" s="104" t="s">
        <v>78</v>
      </c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6">
        <f>'2019_SU_002.23 - Rozpočet'!J32</f>
        <v>0</v>
      </c>
      <c r="AH98" s="105"/>
      <c r="AI98" s="105"/>
      <c r="AJ98" s="105"/>
      <c r="AK98" s="105"/>
      <c r="AL98" s="105"/>
      <c r="AM98" s="105"/>
      <c r="AN98" s="106">
        <f>SUM(AG98,AT98)</f>
        <v>0</v>
      </c>
      <c r="AO98" s="105"/>
      <c r="AP98" s="105"/>
      <c r="AQ98" s="107" t="s">
        <v>79</v>
      </c>
      <c r="AR98" s="102"/>
      <c r="AS98" s="113">
        <v>0</v>
      </c>
      <c r="AT98" s="114">
        <f>ROUND(SUM(AV98:AW98),2)</f>
        <v>0</v>
      </c>
      <c r="AU98" s="115">
        <f>'2019_SU_002.23 - Rozpočet'!P131</f>
        <v>0</v>
      </c>
      <c r="AV98" s="114">
        <f>'2019_SU_002.23 - Rozpočet'!J35</f>
        <v>0</v>
      </c>
      <c r="AW98" s="114">
        <f>'2019_SU_002.23 - Rozpočet'!J36</f>
        <v>0</v>
      </c>
      <c r="AX98" s="114">
        <f>'2019_SU_002.23 - Rozpočet'!J37</f>
        <v>0</v>
      </c>
      <c r="AY98" s="114">
        <f>'2019_SU_002.23 - Rozpočet'!J38</f>
        <v>0</v>
      </c>
      <c r="AZ98" s="114">
        <f>'2019_SU_002.23 - Rozpočet'!F35</f>
        <v>0</v>
      </c>
      <c r="BA98" s="114">
        <f>'2019_SU_002.23 - Rozpočet'!F36</f>
        <v>0</v>
      </c>
      <c r="BB98" s="114">
        <f>'2019_SU_002.23 - Rozpočet'!F37</f>
        <v>0</v>
      </c>
      <c r="BC98" s="114">
        <f>'2019_SU_002.23 - Rozpočet'!F38</f>
        <v>0</v>
      </c>
      <c r="BD98" s="116">
        <f>'2019_SU_002.23 - Rozpočet'!F39</f>
        <v>0</v>
      </c>
      <c r="BE98" s="7"/>
      <c r="BT98" s="112" t="s">
        <v>80</v>
      </c>
      <c r="BV98" s="112" t="s">
        <v>74</v>
      </c>
      <c r="BW98" s="112" t="s">
        <v>87</v>
      </c>
      <c r="BX98" s="112" t="s">
        <v>4</v>
      </c>
      <c r="CL98" s="112" t="s">
        <v>1</v>
      </c>
      <c r="CM98" s="112" t="s">
        <v>72</v>
      </c>
    </row>
    <row r="99" s="2" customFormat="1" ht="30" customHeight="1">
      <c r="A99" s="35"/>
      <c r="B99" s="36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6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="2" customFormat="1" ht="6.96" customHeight="1">
      <c r="A100" s="35"/>
      <c r="B100" s="57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36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</sheetData>
  <mergeCells count="5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2019_SU_002.1 - Rozpočet'!C2" display="/"/>
    <hyperlink ref="A96" location="'2019_SU_002.21 - Rozpočet'!C2" display="/"/>
    <hyperlink ref="A97" location="'2019_SU_002.22 - Rozpočet'!C2" display="/"/>
    <hyperlink ref="A98" location="'2019_SU_002.23 - Rozpočet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17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17"/>
      <c r="L2" s="15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81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18"/>
      <c r="J3" s="18"/>
      <c r="K3" s="18"/>
      <c r="L3" s="19"/>
      <c r="AT3" s="16" t="s">
        <v>72</v>
      </c>
    </row>
    <row r="4" s="1" customFormat="1" ht="24.96" customHeight="1">
      <c r="B4" s="19"/>
      <c r="D4" s="20" t="s">
        <v>88</v>
      </c>
      <c r="I4" s="117"/>
      <c r="L4" s="19"/>
      <c r="M4" s="119" t="s">
        <v>9</v>
      </c>
      <c r="AT4" s="16" t="s">
        <v>3</v>
      </c>
    </row>
    <row r="5" s="1" customFormat="1" ht="6.96" customHeight="1">
      <c r="B5" s="19"/>
      <c r="I5" s="117"/>
      <c r="L5" s="19"/>
    </row>
    <row r="6" s="1" customFormat="1" ht="12" customHeight="1">
      <c r="B6" s="19"/>
      <c r="D6" s="29" t="s">
        <v>15</v>
      </c>
      <c r="I6" s="117"/>
      <c r="L6" s="19"/>
    </row>
    <row r="7" s="1" customFormat="1" ht="16.5" customHeight="1">
      <c r="B7" s="19"/>
      <c r="E7" s="120" t="str">
        <f>'Rekapitulácia stavby'!K6</f>
        <v>Obecné múzeum v Partizánskej Ľupči_rozpocet</v>
      </c>
      <c r="F7" s="29"/>
      <c r="G7" s="29"/>
      <c r="H7" s="29"/>
      <c r="I7" s="117"/>
      <c r="L7" s="19"/>
    </row>
    <row r="8" s="2" customFormat="1" ht="12" customHeight="1">
      <c r="A8" s="35"/>
      <c r="B8" s="36"/>
      <c r="C8" s="35"/>
      <c r="D8" s="29" t="s">
        <v>89</v>
      </c>
      <c r="E8" s="35"/>
      <c r="F8" s="35"/>
      <c r="G8" s="35"/>
      <c r="H8" s="35"/>
      <c r="I8" s="121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36"/>
      <c r="C9" s="35"/>
      <c r="D9" s="35"/>
      <c r="E9" s="64" t="s">
        <v>90</v>
      </c>
      <c r="F9" s="35"/>
      <c r="G9" s="35"/>
      <c r="H9" s="35"/>
      <c r="I9" s="121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36"/>
      <c r="C10" s="35"/>
      <c r="D10" s="35"/>
      <c r="E10" s="35"/>
      <c r="F10" s="35"/>
      <c r="G10" s="35"/>
      <c r="H10" s="35"/>
      <c r="I10" s="121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36"/>
      <c r="C11" s="35"/>
      <c r="D11" s="29" t="s">
        <v>17</v>
      </c>
      <c r="E11" s="35"/>
      <c r="F11" s="24" t="s">
        <v>1</v>
      </c>
      <c r="G11" s="35"/>
      <c r="H11" s="35"/>
      <c r="I11" s="122" t="s">
        <v>18</v>
      </c>
      <c r="J11" s="2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36"/>
      <c r="C12" s="35"/>
      <c r="D12" s="29" t="s">
        <v>19</v>
      </c>
      <c r="E12" s="35"/>
      <c r="F12" s="24" t="s">
        <v>20</v>
      </c>
      <c r="G12" s="35"/>
      <c r="H12" s="35"/>
      <c r="I12" s="122" t="s">
        <v>21</v>
      </c>
      <c r="J12" s="66" t="str">
        <f>'Rekapitulácia stavby'!AN8</f>
        <v>27. 6. 2021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36"/>
      <c r="C13" s="35"/>
      <c r="D13" s="35"/>
      <c r="E13" s="35"/>
      <c r="F13" s="35"/>
      <c r="G13" s="35"/>
      <c r="H13" s="35"/>
      <c r="I13" s="121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36"/>
      <c r="C14" s="35"/>
      <c r="D14" s="29" t="s">
        <v>23</v>
      </c>
      <c r="E14" s="35"/>
      <c r="F14" s="35"/>
      <c r="G14" s="35"/>
      <c r="H14" s="35"/>
      <c r="I14" s="122" t="s">
        <v>24</v>
      </c>
      <c r="J14" s="24" t="str">
        <f>IF('Rekapitulácia stavby'!AN10="","",'Rekapitulácia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36"/>
      <c r="C15" s="35"/>
      <c r="D15" s="35"/>
      <c r="E15" s="24" t="str">
        <f>IF('Rekapitulácia stavby'!E11="","",'Rekapitulácia stavby'!E11)</f>
        <v xml:space="preserve"> </v>
      </c>
      <c r="F15" s="35"/>
      <c r="G15" s="35"/>
      <c r="H15" s="35"/>
      <c r="I15" s="122" t="s">
        <v>25</v>
      </c>
      <c r="J15" s="24" t="str">
        <f>IF('Rekapitulácia stavby'!AN11="","",'Rekapitulácia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36"/>
      <c r="C16" s="35"/>
      <c r="D16" s="35"/>
      <c r="E16" s="35"/>
      <c r="F16" s="35"/>
      <c r="G16" s="35"/>
      <c r="H16" s="35"/>
      <c r="I16" s="121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36"/>
      <c r="C17" s="35"/>
      <c r="D17" s="29" t="s">
        <v>26</v>
      </c>
      <c r="E17" s="35"/>
      <c r="F17" s="35"/>
      <c r="G17" s="35"/>
      <c r="H17" s="35"/>
      <c r="I17" s="122" t="s">
        <v>24</v>
      </c>
      <c r="J17" s="30" t="str">
        <f>'Rekapitulácia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36"/>
      <c r="C18" s="35"/>
      <c r="D18" s="35"/>
      <c r="E18" s="30" t="str">
        <f>'Rekapitulácia stavby'!E14</f>
        <v>Vyplň údaj</v>
      </c>
      <c r="F18" s="24"/>
      <c r="G18" s="24"/>
      <c r="H18" s="24"/>
      <c r="I18" s="122" t="s">
        <v>25</v>
      </c>
      <c r="J18" s="30" t="str">
        <f>'Rekapitulácia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36"/>
      <c r="C19" s="35"/>
      <c r="D19" s="35"/>
      <c r="E19" s="35"/>
      <c r="F19" s="35"/>
      <c r="G19" s="35"/>
      <c r="H19" s="35"/>
      <c r="I19" s="121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36"/>
      <c r="C20" s="35"/>
      <c r="D20" s="29" t="s">
        <v>28</v>
      </c>
      <c r="E20" s="35"/>
      <c r="F20" s="35"/>
      <c r="G20" s="35"/>
      <c r="H20" s="35"/>
      <c r="I20" s="122" t="s">
        <v>24</v>
      </c>
      <c r="J20" s="24" t="str">
        <f>IF('Rekapitulácia stavby'!AN16="","",'Rekapitulácia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36"/>
      <c r="C21" s="35"/>
      <c r="D21" s="35"/>
      <c r="E21" s="24" t="str">
        <f>IF('Rekapitulácia stavby'!E17="","",'Rekapitulácia stavby'!E17)</f>
        <v xml:space="preserve"> </v>
      </c>
      <c r="F21" s="35"/>
      <c r="G21" s="35"/>
      <c r="H21" s="35"/>
      <c r="I21" s="122" t="s">
        <v>25</v>
      </c>
      <c r="J21" s="24" t="str">
        <f>IF('Rekapitulácia stavby'!AN17="","",'Rekapitulácia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36"/>
      <c r="C22" s="35"/>
      <c r="D22" s="35"/>
      <c r="E22" s="35"/>
      <c r="F22" s="35"/>
      <c r="G22" s="35"/>
      <c r="H22" s="35"/>
      <c r="I22" s="121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36"/>
      <c r="C23" s="35"/>
      <c r="D23" s="29" t="s">
        <v>30</v>
      </c>
      <c r="E23" s="35"/>
      <c r="F23" s="35"/>
      <c r="G23" s="35"/>
      <c r="H23" s="35"/>
      <c r="I23" s="122" t="s">
        <v>24</v>
      </c>
      <c r="J23" s="24" t="str">
        <f>IF('Rekapitulácia stavby'!AN19="","",'Rekapitulácia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36"/>
      <c r="C24" s="35"/>
      <c r="D24" s="35"/>
      <c r="E24" s="24" t="str">
        <f>IF('Rekapitulácia stavby'!E20="","",'Rekapitulácia stavby'!E20)</f>
        <v xml:space="preserve"> </v>
      </c>
      <c r="F24" s="35"/>
      <c r="G24" s="35"/>
      <c r="H24" s="35"/>
      <c r="I24" s="122" t="s">
        <v>25</v>
      </c>
      <c r="J24" s="24" t="str">
        <f>IF('Rekapitulácia stavby'!AN20="","",'Rekapitulácia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36"/>
      <c r="C25" s="35"/>
      <c r="D25" s="35"/>
      <c r="E25" s="35"/>
      <c r="F25" s="35"/>
      <c r="G25" s="35"/>
      <c r="H25" s="35"/>
      <c r="I25" s="121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36"/>
      <c r="C26" s="35"/>
      <c r="D26" s="29" t="s">
        <v>31</v>
      </c>
      <c r="E26" s="35"/>
      <c r="F26" s="35"/>
      <c r="G26" s="35"/>
      <c r="H26" s="35"/>
      <c r="I26" s="121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23"/>
      <c r="B27" s="124"/>
      <c r="C27" s="123"/>
      <c r="D27" s="123"/>
      <c r="E27" s="33" t="s">
        <v>1</v>
      </c>
      <c r="F27" s="33"/>
      <c r="G27" s="33"/>
      <c r="H27" s="33"/>
      <c r="I27" s="125"/>
      <c r="J27" s="123"/>
      <c r="K27" s="123"/>
      <c r="L27" s="126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5"/>
      <c r="B28" s="36"/>
      <c r="C28" s="35"/>
      <c r="D28" s="35"/>
      <c r="E28" s="35"/>
      <c r="F28" s="35"/>
      <c r="G28" s="35"/>
      <c r="H28" s="35"/>
      <c r="I28" s="121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36"/>
      <c r="C29" s="35"/>
      <c r="D29" s="87"/>
      <c r="E29" s="87"/>
      <c r="F29" s="87"/>
      <c r="G29" s="87"/>
      <c r="H29" s="87"/>
      <c r="I29" s="127"/>
      <c r="J29" s="87"/>
      <c r="K29" s="87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4.4" customHeight="1">
      <c r="A30" s="35"/>
      <c r="B30" s="36"/>
      <c r="C30" s="35"/>
      <c r="D30" s="24" t="s">
        <v>91</v>
      </c>
      <c r="E30" s="35"/>
      <c r="F30" s="35"/>
      <c r="G30" s="35"/>
      <c r="H30" s="35"/>
      <c r="I30" s="121"/>
      <c r="J30" s="128">
        <f>J96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14.4" customHeight="1">
      <c r="A31" s="35"/>
      <c r="B31" s="36"/>
      <c r="C31" s="35"/>
      <c r="D31" s="129" t="s">
        <v>92</v>
      </c>
      <c r="E31" s="35"/>
      <c r="F31" s="35"/>
      <c r="G31" s="35"/>
      <c r="H31" s="35"/>
      <c r="I31" s="121"/>
      <c r="J31" s="128">
        <f>J114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25.44" customHeight="1">
      <c r="A32" s="35"/>
      <c r="B32" s="36"/>
      <c r="C32" s="35"/>
      <c r="D32" s="130" t="s">
        <v>32</v>
      </c>
      <c r="E32" s="35"/>
      <c r="F32" s="35"/>
      <c r="G32" s="35"/>
      <c r="H32" s="35"/>
      <c r="I32" s="121"/>
      <c r="J32" s="93">
        <f>ROUND(J30 + J31,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36"/>
      <c r="C33" s="35"/>
      <c r="D33" s="87"/>
      <c r="E33" s="87"/>
      <c r="F33" s="87"/>
      <c r="G33" s="87"/>
      <c r="H33" s="87"/>
      <c r="I33" s="127"/>
      <c r="J33" s="87"/>
      <c r="K33" s="87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36"/>
      <c r="C34" s="35"/>
      <c r="D34" s="35"/>
      <c r="E34" s="35"/>
      <c r="F34" s="40" t="s">
        <v>34</v>
      </c>
      <c r="G34" s="35"/>
      <c r="H34" s="35"/>
      <c r="I34" s="131" t="s">
        <v>33</v>
      </c>
      <c r="J34" s="40" t="s">
        <v>35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14.4" customHeight="1">
      <c r="A35" s="35"/>
      <c r="B35" s="36"/>
      <c r="C35" s="35"/>
      <c r="D35" s="132" t="s">
        <v>36</v>
      </c>
      <c r="E35" s="29" t="s">
        <v>37</v>
      </c>
      <c r="F35" s="133">
        <f>ROUND((SUM(BE114:BE121) + SUM(BE141:BE206)),  2)</f>
        <v>0</v>
      </c>
      <c r="G35" s="35"/>
      <c r="H35" s="35"/>
      <c r="I35" s="134">
        <v>0.20000000000000001</v>
      </c>
      <c r="J35" s="133">
        <f>ROUND(((SUM(BE114:BE121) + SUM(BE141:BE206))*I35),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36"/>
      <c r="C36" s="35"/>
      <c r="D36" s="35"/>
      <c r="E36" s="29" t="s">
        <v>38</v>
      </c>
      <c r="F36" s="133">
        <f>ROUND((SUM(BF114:BF121) + SUM(BF141:BF206)),  2)</f>
        <v>0</v>
      </c>
      <c r="G36" s="35"/>
      <c r="H36" s="35"/>
      <c r="I36" s="134">
        <v>0.20000000000000001</v>
      </c>
      <c r="J36" s="133">
        <f>ROUND(((SUM(BF114:BF121) + SUM(BF141:BF206))*I36),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36"/>
      <c r="C37" s="35"/>
      <c r="D37" s="35"/>
      <c r="E37" s="29" t="s">
        <v>39</v>
      </c>
      <c r="F37" s="133">
        <f>ROUND((SUM(BG114:BG121) + SUM(BG141:BG206)),  2)</f>
        <v>0</v>
      </c>
      <c r="G37" s="35"/>
      <c r="H37" s="35"/>
      <c r="I37" s="134">
        <v>0.20000000000000001</v>
      </c>
      <c r="J37" s="133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14.4" customHeight="1">
      <c r="A38" s="35"/>
      <c r="B38" s="36"/>
      <c r="C38" s="35"/>
      <c r="D38" s="35"/>
      <c r="E38" s="29" t="s">
        <v>40</v>
      </c>
      <c r="F38" s="133">
        <f>ROUND((SUM(BH114:BH121) + SUM(BH141:BH206)),  2)</f>
        <v>0</v>
      </c>
      <c r="G38" s="35"/>
      <c r="H38" s="35"/>
      <c r="I38" s="134">
        <v>0.20000000000000001</v>
      </c>
      <c r="J38" s="133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36"/>
      <c r="C39" s="35"/>
      <c r="D39" s="35"/>
      <c r="E39" s="29" t="s">
        <v>41</v>
      </c>
      <c r="F39" s="133">
        <f>ROUND((SUM(BI114:BI121) + SUM(BI141:BI206)),  2)</f>
        <v>0</v>
      </c>
      <c r="G39" s="35"/>
      <c r="H39" s="35"/>
      <c r="I39" s="134">
        <v>0</v>
      </c>
      <c r="J39" s="133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6.96" customHeight="1">
      <c r="A40" s="35"/>
      <c r="B40" s="36"/>
      <c r="C40" s="35"/>
      <c r="D40" s="35"/>
      <c r="E40" s="35"/>
      <c r="F40" s="35"/>
      <c r="G40" s="35"/>
      <c r="H40" s="35"/>
      <c r="I40" s="121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2" customFormat="1" ht="25.44" customHeight="1">
      <c r="A41" s="35"/>
      <c r="B41" s="36"/>
      <c r="C41" s="135"/>
      <c r="D41" s="136" t="s">
        <v>42</v>
      </c>
      <c r="E41" s="78"/>
      <c r="F41" s="78"/>
      <c r="G41" s="137" t="s">
        <v>43</v>
      </c>
      <c r="H41" s="138" t="s">
        <v>44</v>
      </c>
      <c r="I41" s="139"/>
      <c r="J41" s="140">
        <f>SUM(J32:J39)</f>
        <v>0</v>
      </c>
      <c r="K41" s="141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14.4" customHeight="1">
      <c r="A42" s="35"/>
      <c r="B42" s="36"/>
      <c r="C42" s="35"/>
      <c r="D42" s="35"/>
      <c r="E42" s="35"/>
      <c r="F42" s="35"/>
      <c r="G42" s="35"/>
      <c r="H42" s="35"/>
      <c r="I42" s="121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1" customFormat="1" ht="14.4" customHeight="1">
      <c r="B43" s="19"/>
      <c r="I43" s="117"/>
      <c r="L43" s="19"/>
    </row>
    <row r="44" s="1" customFormat="1" ht="14.4" customHeight="1">
      <c r="B44" s="19"/>
      <c r="I44" s="117"/>
      <c r="L44" s="19"/>
    </row>
    <row r="45" s="1" customFormat="1" ht="14.4" customHeight="1">
      <c r="B45" s="19"/>
      <c r="I45" s="117"/>
      <c r="L45" s="19"/>
    </row>
    <row r="46" s="1" customFormat="1" ht="14.4" customHeight="1">
      <c r="B46" s="19"/>
      <c r="I46" s="117"/>
      <c r="L46" s="19"/>
    </row>
    <row r="47" s="1" customFormat="1" ht="14.4" customHeight="1">
      <c r="B47" s="19"/>
      <c r="I47" s="117"/>
      <c r="L47" s="19"/>
    </row>
    <row r="48" s="1" customFormat="1" ht="14.4" customHeight="1">
      <c r="B48" s="19"/>
      <c r="I48" s="117"/>
      <c r="L48" s="19"/>
    </row>
    <row r="49" s="1" customFormat="1" ht="14.4" customHeight="1">
      <c r="B49" s="19"/>
      <c r="I49" s="117"/>
      <c r="L49" s="19"/>
    </row>
    <row r="50" s="2" customFormat="1" ht="14.4" customHeight="1">
      <c r="B50" s="52"/>
      <c r="D50" s="53" t="s">
        <v>45</v>
      </c>
      <c r="E50" s="54"/>
      <c r="F50" s="54"/>
      <c r="G50" s="53" t="s">
        <v>46</v>
      </c>
      <c r="H50" s="54"/>
      <c r="I50" s="142"/>
      <c r="J50" s="54"/>
      <c r="K50" s="54"/>
      <c r="L50" s="5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5"/>
      <c r="B61" s="36"/>
      <c r="C61" s="35"/>
      <c r="D61" s="55" t="s">
        <v>47</v>
      </c>
      <c r="E61" s="38"/>
      <c r="F61" s="143" t="s">
        <v>48</v>
      </c>
      <c r="G61" s="55" t="s">
        <v>47</v>
      </c>
      <c r="H61" s="38"/>
      <c r="I61" s="144"/>
      <c r="J61" s="145" t="s">
        <v>48</v>
      </c>
      <c r="K61" s="38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5"/>
      <c r="B65" s="36"/>
      <c r="C65" s="35"/>
      <c r="D65" s="53" t="s">
        <v>49</v>
      </c>
      <c r="E65" s="56"/>
      <c r="F65" s="56"/>
      <c r="G65" s="53" t="s">
        <v>50</v>
      </c>
      <c r="H65" s="56"/>
      <c r="I65" s="146"/>
      <c r="J65" s="56"/>
      <c r="K65" s="5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5"/>
      <c r="B76" s="36"/>
      <c r="C76" s="35"/>
      <c r="D76" s="55" t="s">
        <v>47</v>
      </c>
      <c r="E76" s="38"/>
      <c r="F76" s="143" t="s">
        <v>48</v>
      </c>
      <c r="G76" s="55" t="s">
        <v>47</v>
      </c>
      <c r="H76" s="38"/>
      <c r="I76" s="144"/>
      <c r="J76" s="145" t="s">
        <v>48</v>
      </c>
      <c r="K76" s="38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57"/>
      <c r="C77" s="58"/>
      <c r="D77" s="58"/>
      <c r="E77" s="58"/>
      <c r="F77" s="58"/>
      <c r="G77" s="58"/>
      <c r="H77" s="58"/>
      <c r="I77" s="147"/>
      <c r="J77" s="58"/>
      <c r="K77" s="5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59"/>
      <c r="C81" s="60"/>
      <c r="D81" s="60"/>
      <c r="E81" s="60"/>
      <c r="F81" s="60"/>
      <c r="G81" s="60"/>
      <c r="H81" s="60"/>
      <c r="I81" s="148"/>
      <c r="J81" s="60"/>
      <c r="K81" s="6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93</v>
      </c>
      <c r="D82" s="35"/>
      <c r="E82" s="35"/>
      <c r="F82" s="35"/>
      <c r="G82" s="35"/>
      <c r="H82" s="35"/>
      <c r="I82" s="121"/>
      <c r="J82" s="35"/>
      <c r="K82" s="35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5"/>
      <c r="D83" s="35"/>
      <c r="E83" s="35"/>
      <c r="F83" s="35"/>
      <c r="G83" s="35"/>
      <c r="H83" s="35"/>
      <c r="I83" s="121"/>
      <c r="J83" s="35"/>
      <c r="K83" s="35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5"/>
      <c r="E84" s="35"/>
      <c r="F84" s="35"/>
      <c r="G84" s="35"/>
      <c r="H84" s="35"/>
      <c r="I84" s="121"/>
      <c r="J84" s="35"/>
      <c r="K84" s="35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5"/>
      <c r="D85" s="35"/>
      <c r="E85" s="120" t="str">
        <f>E7</f>
        <v>Obecné múzeum v Partizánskej Ľupči_rozpocet</v>
      </c>
      <c r="F85" s="29"/>
      <c r="G85" s="29"/>
      <c r="H85" s="29"/>
      <c r="I85" s="121"/>
      <c r="J85" s="35"/>
      <c r="K85" s="35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89</v>
      </c>
      <c r="D86" s="35"/>
      <c r="E86" s="35"/>
      <c r="F86" s="35"/>
      <c r="G86" s="35"/>
      <c r="H86" s="35"/>
      <c r="I86" s="121"/>
      <c r="J86" s="35"/>
      <c r="K86" s="35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5"/>
      <c r="D87" s="35"/>
      <c r="E87" s="64" t="str">
        <f>E9</f>
        <v>2019_SU_002.1 - Rozpočet</v>
      </c>
      <c r="F87" s="35"/>
      <c r="G87" s="35"/>
      <c r="H87" s="35"/>
      <c r="I87" s="121"/>
      <c r="J87" s="35"/>
      <c r="K87" s="35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5"/>
      <c r="D88" s="35"/>
      <c r="E88" s="35"/>
      <c r="F88" s="35"/>
      <c r="G88" s="35"/>
      <c r="H88" s="35"/>
      <c r="I88" s="121"/>
      <c r="J88" s="35"/>
      <c r="K88" s="35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5"/>
      <c r="E89" s="35"/>
      <c r="F89" s="24" t="str">
        <f>F12</f>
        <v xml:space="preserve"> </v>
      </c>
      <c r="G89" s="35"/>
      <c r="H89" s="35"/>
      <c r="I89" s="122" t="s">
        <v>21</v>
      </c>
      <c r="J89" s="66" t="str">
        <f>IF(J12="","",J12)</f>
        <v>27. 6. 2021</v>
      </c>
      <c r="K89" s="35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5"/>
      <c r="D90" s="35"/>
      <c r="E90" s="35"/>
      <c r="F90" s="35"/>
      <c r="G90" s="35"/>
      <c r="H90" s="35"/>
      <c r="I90" s="121"/>
      <c r="J90" s="35"/>
      <c r="K90" s="35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5"/>
      <c r="E91" s="35"/>
      <c r="F91" s="24" t="str">
        <f>E15</f>
        <v xml:space="preserve"> </v>
      </c>
      <c r="G91" s="35"/>
      <c r="H91" s="35"/>
      <c r="I91" s="122" t="s">
        <v>28</v>
      </c>
      <c r="J91" s="33" t="str">
        <f>E21</f>
        <v xml:space="preserve"> </v>
      </c>
      <c r="K91" s="35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26</v>
      </c>
      <c r="D92" s="35"/>
      <c r="E92" s="35"/>
      <c r="F92" s="24" t="str">
        <f>IF(E18="","",E18)</f>
        <v>Vyplň údaj</v>
      </c>
      <c r="G92" s="35"/>
      <c r="H92" s="35"/>
      <c r="I92" s="122" t="s">
        <v>30</v>
      </c>
      <c r="J92" s="33" t="str">
        <f>E24</f>
        <v xml:space="preserve"> </v>
      </c>
      <c r="K92" s="35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5"/>
      <c r="D93" s="35"/>
      <c r="E93" s="35"/>
      <c r="F93" s="35"/>
      <c r="G93" s="35"/>
      <c r="H93" s="35"/>
      <c r="I93" s="121"/>
      <c r="J93" s="35"/>
      <c r="K93" s="35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49" t="s">
        <v>94</v>
      </c>
      <c r="D94" s="135"/>
      <c r="E94" s="135"/>
      <c r="F94" s="135"/>
      <c r="G94" s="135"/>
      <c r="H94" s="135"/>
      <c r="I94" s="150"/>
      <c r="J94" s="151" t="s">
        <v>95</v>
      </c>
      <c r="K94" s="13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5"/>
      <c r="D95" s="35"/>
      <c r="E95" s="35"/>
      <c r="F95" s="35"/>
      <c r="G95" s="35"/>
      <c r="H95" s="35"/>
      <c r="I95" s="121"/>
      <c r="J95" s="35"/>
      <c r="K95" s="35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52" t="s">
        <v>96</v>
      </c>
      <c r="D96" s="35"/>
      <c r="E96" s="35"/>
      <c r="F96" s="35"/>
      <c r="G96" s="35"/>
      <c r="H96" s="35"/>
      <c r="I96" s="121"/>
      <c r="J96" s="93">
        <f>J141</f>
        <v>0</v>
      </c>
      <c r="K96" s="35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6" t="s">
        <v>97</v>
      </c>
    </row>
    <row r="97" s="9" customFormat="1" ht="24.96" customHeight="1">
      <c r="A97" s="9"/>
      <c r="B97" s="153"/>
      <c r="C97" s="9"/>
      <c r="D97" s="154" t="s">
        <v>98</v>
      </c>
      <c r="E97" s="155"/>
      <c r="F97" s="155"/>
      <c r="G97" s="155"/>
      <c r="H97" s="155"/>
      <c r="I97" s="156"/>
      <c r="J97" s="157">
        <f>J142</f>
        <v>0</v>
      </c>
      <c r="K97" s="9"/>
      <c r="L97" s="15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8"/>
      <c r="C98" s="10"/>
      <c r="D98" s="159" t="s">
        <v>99</v>
      </c>
      <c r="E98" s="160"/>
      <c r="F98" s="160"/>
      <c r="G98" s="160"/>
      <c r="H98" s="160"/>
      <c r="I98" s="161"/>
      <c r="J98" s="162">
        <f>J143</f>
        <v>0</v>
      </c>
      <c r="K98" s="10"/>
      <c r="L98" s="15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8"/>
      <c r="C99" s="10"/>
      <c r="D99" s="159" t="s">
        <v>100</v>
      </c>
      <c r="E99" s="160"/>
      <c r="F99" s="160"/>
      <c r="G99" s="160"/>
      <c r="H99" s="160"/>
      <c r="I99" s="161"/>
      <c r="J99" s="162">
        <f>J147</f>
        <v>0</v>
      </c>
      <c r="K99" s="10"/>
      <c r="L99" s="15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58"/>
      <c r="C100" s="10"/>
      <c r="D100" s="159" t="s">
        <v>101</v>
      </c>
      <c r="E100" s="160"/>
      <c r="F100" s="160"/>
      <c r="G100" s="160"/>
      <c r="H100" s="160"/>
      <c r="I100" s="161"/>
      <c r="J100" s="162">
        <f>J156</f>
        <v>0</v>
      </c>
      <c r="K100" s="10"/>
      <c r="L100" s="15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8"/>
      <c r="C101" s="10"/>
      <c r="D101" s="159" t="s">
        <v>102</v>
      </c>
      <c r="E101" s="160"/>
      <c r="F101" s="160"/>
      <c r="G101" s="160"/>
      <c r="H101" s="160"/>
      <c r="I101" s="161"/>
      <c r="J101" s="162">
        <f>J165</f>
        <v>0</v>
      </c>
      <c r="K101" s="10"/>
      <c r="L101" s="15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53"/>
      <c r="C102" s="9"/>
      <c r="D102" s="154" t="s">
        <v>103</v>
      </c>
      <c r="E102" s="155"/>
      <c r="F102" s="155"/>
      <c r="G102" s="155"/>
      <c r="H102" s="155"/>
      <c r="I102" s="156"/>
      <c r="J102" s="157">
        <f>J168</f>
        <v>0</v>
      </c>
      <c r="K102" s="9"/>
      <c r="L102" s="15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58"/>
      <c r="C103" s="10"/>
      <c r="D103" s="159" t="s">
        <v>104</v>
      </c>
      <c r="E103" s="160"/>
      <c r="F103" s="160"/>
      <c r="G103" s="160"/>
      <c r="H103" s="160"/>
      <c r="I103" s="161"/>
      <c r="J103" s="162">
        <f>J169</f>
        <v>0</v>
      </c>
      <c r="K103" s="10"/>
      <c r="L103" s="15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58"/>
      <c r="C104" s="10"/>
      <c r="D104" s="159" t="s">
        <v>105</v>
      </c>
      <c r="E104" s="160"/>
      <c r="F104" s="160"/>
      <c r="G104" s="160"/>
      <c r="H104" s="160"/>
      <c r="I104" s="161"/>
      <c r="J104" s="162">
        <f>J174</f>
        <v>0</v>
      </c>
      <c r="K104" s="10"/>
      <c r="L104" s="15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58"/>
      <c r="C105" s="10"/>
      <c r="D105" s="159" t="s">
        <v>106</v>
      </c>
      <c r="E105" s="160"/>
      <c r="F105" s="160"/>
      <c r="G105" s="160"/>
      <c r="H105" s="160"/>
      <c r="I105" s="161"/>
      <c r="J105" s="162">
        <f>J179</f>
        <v>0</v>
      </c>
      <c r="K105" s="10"/>
      <c r="L105" s="15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58"/>
      <c r="C106" s="10"/>
      <c r="D106" s="159" t="s">
        <v>107</v>
      </c>
      <c r="E106" s="160"/>
      <c r="F106" s="160"/>
      <c r="G106" s="160"/>
      <c r="H106" s="160"/>
      <c r="I106" s="161"/>
      <c r="J106" s="162">
        <f>J186</f>
        <v>0</v>
      </c>
      <c r="K106" s="10"/>
      <c r="L106" s="15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58"/>
      <c r="C107" s="10"/>
      <c r="D107" s="159" t="s">
        <v>108</v>
      </c>
      <c r="E107" s="160"/>
      <c r="F107" s="160"/>
      <c r="G107" s="160"/>
      <c r="H107" s="160"/>
      <c r="I107" s="161"/>
      <c r="J107" s="162">
        <f>J192</f>
        <v>0</v>
      </c>
      <c r="K107" s="10"/>
      <c r="L107" s="15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58"/>
      <c r="C108" s="10"/>
      <c r="D108" s="159" t="s">
        <v>109</v>
      </c>
      <c r="E108" s="160"/>
      <c r="F108" s="160"/>
      <c r="G108" s="160"/>
      <c r="H108" s="160"/>
      <c r="I108" s="161"/>
      <c r="J108" s="162">
        <f>J195</f>
        <v>0</v>
      </c>
      <c r="K108" s="10"/>
      <c r="L108" s="158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58"/>
      <c r="C109" s="10"/>
      <c r="D109" s="159" t="s">
        <v>110</v>
      </c>
      <c r="E109" s="160"/>
      <c r="F109" s="160"/>
      <c r="G109" s="160"/>
      <c r="H109" s="160"/>
      <c r="I109" s="161"/>
      <c r="J109" s="162">
        <f>J198</f>
        <v>0</v>
      </c>
      <c r="K109" s="10"/>
      <c r="L109" s="158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58"/>
      <c r="C110" s="10"/>
      <c r="D110" s="159" t="s">
        <v>111</v>
      </c>
      <c r="E110" s="160"/>
      <c r="F110" s="160"/>
      <c r="G110" s="160"/>
      <c r="H110" s="160"/>
      <c r="I110" s="161"/>
      <c r="J110" s="162">
        <f>J201</f>
        <v>0</v>
      </c>
      <c r="K110" s="10"/>
      <c r="L110" s="158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58"/>
      <c r="C111" s="10"/>
      <c r="D111" s="159" t="s">
        <v>112</v>
      </c>
      <c r="E111" s="160"/>
      <c r="F111" s="160"/>
      <c r="G111" s="160"/>
      <c r="H111" s="160"/>
      <c r="I111" s="161"/>
      <c r="J111" s="162">
        <f>J204</f>
        <v>0</v>
      </c>
      <c r="K111" s="10"/>
      <c r="L111" s="158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2" customFormat="1" ht="21.84" customHeight="1">
      <c r="A112" s="35"/>
      <c r="B112" s="36"/>
      <c r="C112" s="35"/>
      <c r="D112" s="35"/>
      <c r="E112" s="35"/>
      <c r="F112" s="35"/>
      <c r="G112" s="35"/>
      <c r="H112" s="35"/>
      <c r="I112" s="121"/>
      <c r="J112" s="35"/>
      <c r="K112" s="35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5"/>
      <c r="D113" s="35"/>
      <c r="E113" s="35"/>
      <c r="F113" s="35"/>
      <c r="G113" s="35"/>
      <c r="H113" s="35"/>
      <c r="I113" s="121"/>
      <c r="J113" s="35"/>
      <c r="K113" s="35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29.28" customHeight="1">
      <c r="A114" s="35"/>
      <c r="B114" s="36"/>
      <c r="C114" s="152" t="s">
        <v>113</v>
      </c>
      <c r="D114" s="35"/>
      <c r="E114" s="35"/>
      <c r="F114" s="35"/>
      <c r="G114" s="35"/>
      <c r="H114" s="35"/>
      <c r="I114" s="121"/>
      <c r="J114" s="163">
        <f>ROUND(J115 + J116 + J117 + J118 + J119 + J120,2)</f>
        <v>0</v>
      </c>
      <c r="K114" s="35"/>
      <c r="L114" s="52"/>
      <c r="N114" s="164" t="s">
        <v>36</v>
      </c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8" customHeight="1">
      <c r="A115" s="35"/>
      <c r="B115" s="165"/>
      <c r="C115" s="121"/>
      <c r="D115" s="166" t="s">
        <v>114</v>
      </c>
      <c r="E115" s="167"/>
      <c r="F115" s="167"/>
      <c r="G115" s="121"/>
      <c r="H115" s="121"/>
      <c r="I115" s="121"/>
      <c r="J115" s="168">
        <v>0</v>
      </c>
      <c r="K115" s="121"/>
      <c r="L115" s="169"/>
      <c r="M115" s="170"/>
      <c r="N115" s="171" t="s">
        <v>38</v>
      </c>
      <c r="O115" s="170"/>
      <c r="P115" s="170"/>
      <c r="Q115" s="170"/>
      <c r="R115" s="170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70"/>
      <c r="AG115" s="170"/>
      <c r="AH115" s="170"/>
      <c r="AI115" s="170"/>
      <c r="AJ115" s="170"/>
      <c r="AK115" s="170"/>
      <c r="AL115" s="170"/>
      <c r="AM115" s="170"/>
      <c r="AN115" s="170"/>
      <c r="AO115" s="170"/>
      <c r="AP115" s="170"/>
      <c r="AQ115" s="170"/>
      <c r="AR115" s="170"/>
      <c r="AS115" s="170"/>
      <c r="AT115" s="170"/>
      <c r="AU115" s="170"/>
      <c r="AV115" s="170"/>
      <c r="AW115" s="170"/>
      <c r="AX115" s="170"/>
      <c r="AY115" s="172" t="s">
        <v>115</v>
      </c>
      <c r="AZ115" s="170"/>
      <c r="BA115" s="170"/>
      <c r="BB115" s="170"/>
      <c r="BC115" s="170"/>
      <c r="BD115" s="170"/>
      <c r="BE115" s="173">
        <f>IF(N115="základná",J115,0)</f>
        <v>0</v>
      </c>
      <c r="BF115" s="173">
        <f>IF(N115="znížená",J115,0)</f>
        <v>0</v>
      </c>
      <c r="BG115" s="173">
        <f>IF(N115="zákl. prenesená",J115,0)</f>
        <v>0</v>
      </c>
      <c r="BH115" s="173">
        <f>IF(N115="zníž. prenesená",J115,0)</f>
        <v>0</v>
      </c>
      <c r="BI115" s="173">
        <f>IF(N115="nulová",J115,0)</f>
        <v>0</v>
      </c>
      <c r="BJ115" s="172" t="s">
        <v>116</v>
      </c>
      <c r="BK115" s="170"/>
      <c r="BL115" s="170"/>
      <c r="BM115" s="170"/>
    </row>
    <row r="116" s="2" customFormat="1" ht="18" customHeight="1">
      <c r="A116" s="35"/>
      <c r="B116" s="165"/>
      <c r="C116" s="121"/>
      <c r="D116" s="166" t="s">
        <v>117</v>
      </c>
      <c r="E116" s="167"/>
      <c r="F116" s="167"/>
      <c r="G116" s="121"/>
      <c r="H116" s="121"/>
      <c r="I116" s="121"/>
      <c r="J116" s="168">
        <v>0</v>
      </c>
      <c r="K116" s="121"/>
      <c r="L116" s="169"/>
      <c r="M116" s="170"/>
      <c r="N116" s="171" t="s">
        <v>38</v>
      </c>
      <c r="O116" s="170"/>
      <c r="P116" s="170"/>
      <c r="Q116" s="170"/>
      <c r="R116" s="170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70"/>
      <c r="AG116" s="170"/>
      <c r="AH116" s="170"/>
      <c r="AI116" s="170"/>
      <c r="AJ116" s="170"/>
      <c r="AK116" s="170"/>
      <c r="AL116" s="170"/>
      <c r="AM116" s="170"/>
      <c r="AN116" s="170"/>
      <c r="AO116" s="170"/>
      <c r="AP116" s="170"/>
      <c r="AQ116" s="170"/>
      <c r="AR116" s="170"/>
      <c r="AS116" s="170"/>
      <c r="AT116" s="170"/>
      <c r="AU116" s="170"/>
      <c r="AV116" s="170"/>
      <c r="AW116" s="170"/>
      <c r="AX116" s="170"/>
      <c r="AY116" s="172" t="s">
        <v>115</v>
      </c>
      <c r="AZ116" s="170"/>
      <c r="BA116" s="170"/>
      <c r="BB116" s="170"/>
      <c r="BC116" s="170"/>
      <c r="BD116" s="170"/>
      <c r="BE116" s="173">
        <f>IF(N116="základná",J116,0)</f>
        <v>0</v>
      </c>
      <c r="BF116" s="173">
        <f>IF(N116="znížená",J116,0)</f>
        <v>0</v>
      </c>
      <c r="BG116" s="173">
        <f>IF(N116="zákl. prenesená",J116,0)</f>
        <v>0</v>
      </c>
      <c r="BH116" s="173">
        <f>IF(N116="zníž. prenesená",J116,0)</f>
        <v>0</v>
      </c>
      <c r="BI116" s="173">
        <f>IF(N116="nulová",J116,0)</f>
        <v>0</v>
      </c>
      <c r="BJ116" s="172" t="s">
        <v>116</v>
      </c>
      <c r="BK116" s="170"/>
      <c r="BL116" s="170"/>
      <c r="BM116" s="170"/>
    </row>
    <row r="117" s="2" customFormat="1" ht="18" customHeight="1">
      <c r="A117" s="35"/>
      <c r="B117" s="165"/>
      <c r="C117" s="121"/>
      <c r="D117" s="166" t="s">
        <v>118</v>
      </c>
      <c r="E117" s="167"/>
      <c r="F117" s="167"/>
      <c r="G117" s="121"/>
      <c r="H117" s="121"/>
      <c r="I117" s="121"/>
      <c r="J117" s="168">
        <v>0</v>
      </c>
      <c r="K117" s="121"/>
      <c r="L117" s="169"/>
      <c r="M117" s="170"/>
      <c r="N117" s="171" t="s">
        <v>38</v>
      </c>
      <c r="O117" s="170"/>
      <c r="P117" s="170"/>
      <c r="Q117" s="170"/>
      <c r="R117" s="170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70"/>
      <c r="AG117" s="170"/>
      <c r="AH117" s="170"/>
      <c r="AI117" s="170"/>
      <c r="AJ117" s="170"/>
      <c r="AK117" s="170"/>
      <c r="AL117" s="170"/>
      <c r="AM117" s="170"/>
      <c r="AN117" s="170"/>
      <c r="AO117" s="170"/>
      <c r="AP117" s="170"/>
      <c r="AQ117" s="170"/>
      <c r="AR117" s="170"/>
      <c r="AS117" s="170"/>
      <c r="AT117" s="170"/>
      <c r="AU117" s="170"/>
      <c r="AV117" s="170"/>
      <c r="AW117" s="170"/>
      <c r="AX117" s="170"/>
      <c r="AY117" s="172" t="s">
        <v>115</v>
      </c>
      <c r="AZ117" s="170"/>
      <c r="BA117" s="170"/>
      <c r="BB117" s="170"/>
      <c r="BC117" s="170"/>
      <c r="BD117" s="170"/>
      <c r="BE117" s="173">
        <f>IF(N117="základná",J117,0)</f>
        <v>0</v>
      </c>
      <c r="BF117" s="173">
        <f>IF(N117="znížená",J117,0)</f>
        <v>0</v>
      </c>
      <c r="BG117" s="173">
        <f>IF(N117="zákl. prenesená",J117,0)</f>
        <v>0</v>
      </c>
      <c r="BH117" s="173">
        <f>IF(N117="zníž. prenesená",J117,0)</f>
        <v>0</v>
      </c>
      <c r="BI117" s="173">
        <f>IF(N117="nulová",J117,0)</f>
        <v>0</v>
      </c>
      <c r="BJ117" s="172" t="s">
        <v>116</v>
      </c>
      <c r="BK117" s="170"/>
      <c r="BL117" s="170"/>
      <c r="BM117" s="170"/>
    </row>
    <row r="118" s="2" customFormat="1" ht="18" customHeight="1">
      <c r="A118" s="35"/>
      <c r="B118" s="165"/>
      <c r="C118" s="121"/>
      <c r="D118" s="166" t="s">
        <v>119</v>
      </c>
      <c r="E118" s="167"/>
      <c r="F118" s="167"/>
      <c r="G118" s="121"/>
      <c r="H118" s="121"/>
      <c r="I118" s="121"/>
      <c r="J118" s="168">
        <v>0</v>
      </c>
      <c r="K118" s="121"/>
      <c r="L118" s="169"/>
      <c r="M118" s="170"/>
      <c r="N118" s="171" t="s">
        <v>38</v>
      </c>
      <c r="O118" s="170"/>
      <c r="P118" s="170"/>
      <c r="Q118" s="170"/>
      <c r="R118" s="170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70"/>
      <c r="AG118" s="170"/>
      <c r="AH118" s="170"/>
      <c r="AI118" s="170"/>
      <c r="AJ118" s="170"/>
      <c r="AK118" s="170"/>
      <c r="AL118" s="170"/>
      <c r="AM118" s="170"/>
      <c r="AN118" s="170"/>
      <c r="AO118" s="170"/>
      <c r="AP118" s="170"/>
      <c r="AQ118" s="170"/>
      <c r="AR118" s="170"/>
      <c r="AS118" s="170"/>
      <c r="AT118" s="170"/>
      <c r="AU118" s="170"/>
      <c r="AV118" s="170"/>
      <c r="AW118" s="170"/>
      <c r="AX118" s="170"/>
      <c r="AY118" s="172" t="s">
        <v>115</v>
      </c>
      <c r="AZ118" s="170"/>
      <c r="BA118" s="170"/>
      <c r="BB118" s="170"/>
      <c r="BC118" s="170"/>
      <c r="BD118" s="170"/>
      <c r="BE118" s="173">
        <f>IF(N118="základná",J118,0)</f>
        <v>0</v>
      </c>
      <c r="BF118" s="173">
        <f>IF(N118="znížená",J118,0)</f>
        <v>0</v>
      </c>
      <c r="BG118" s="173">
        <f>IF(N118="zákl. prenesená",J118,0)</f>
        <v>0</v>
      </c>
      <c r="BH118" s="173">
        <f>IF(N118="zníž. prenesená",J118,0)</f>
        <v>0</v>
      </c>
      <c r="BI118" s="173">
        <f>IF(N118="nulová",J118,0)</f>
        <v>0</v>
      </c>
      <c r="BJ118" s="172" t="s">
        <v>116</v>
      </c>
      <c r="BK118" s="170"/>
      <c r="BL118" s="170"/>
      <c r="BM118" s="170"/>
    </row>
    <row r="119" s="2" customFormat="1" ht="18" customHeight="1">
      <c r="A119" s="35"/>
      <c r="B119" s="165"/>
      <c r="C119" s="121"/>
      <c r="D119" s="166" t="s">
        <v>120</v>
      </c>
      <c r="E119" s="167"/>
      <c r="F119" s="167"/>
      <c r="G119" s="121"/>
      <c r="H119" s="121"/>
      <c r="I119" s="121"/>
      <c r="J119" s="168">
        <v>0</v>
      </c>
      <c r="K119" s="121"/>
      <c r="L119" s="169"/>
      <c r="M119" s="170"/>
      <c r="N119" s="171" t="s">
        <v>38</v>
      </c>
      <c r="O119" s="170"/>
      <c r="P119" s="170"/>
      <c r="Q119" s="170"/>
      <c r="R119" s="170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70"/>
      <c r="AG119" s="170"/>
      <c r="AH119" s="170"/>
      <c r="AI119" s="170"/>
      <c r="AJ119" s="170"/>
      <c r="AK119" s="170"/>
      <c r="AL119" s="170"/>
      <c r="AM119" s="170"/>
      <c r="AN119" s="170"/>
      <c r="AO119" s="170"/>
      <c r="AP119" s="170"/>
      <c r="AQ119" s="170"/>
      <c r="AR119" s="170"/>
      <c r="AS119" s="170"/>
      <c r="AT119" s="170"/>
      <c r="AU119" s="170"/>
      <c r="AV119" s="170"/>
      <c r="AW119" s="170"/>
      <c r="AX119" s="170"/>
      <c r="AY119" s="172" t="s">
        <v>115</v>
      </c>
      <c r="AZ119" s="170"/>
      <c r="BA119" s="170"/>
      <c r="BB119" s="170"/>
      <c r="BC119" s="170"/>
      <c r="BD119" s="170"/>
      <c r="BE119" s="173">
        <f>IF(N119="základná",J119,0)</f>
        <v>0</v>
      </c>
      <c r="BF119" s="173">
        <f>IF(N119="znížená",J119,0)</f>
        <v>0</v>
      </c>
      <c r="BG119" s="173">
        <f>IF(N119="zákl. prenesená",J119,0)</f>
        <v>0</v>
      </c>
      <c r="BH119" s="173">
        <f>IF(N119="zníž. prenesená",J119,0)</f>
        <v>0</v>
      </c>
      <c r="BI119" s="173">
        <f>IF(N119="nulová",J119,0)</f>
        <v>0</v>
      </c>
      <c r="BJ119" s="172" t="s">
        <v>116</v>
      </c>
      <c r="BK119" s="170"/>
      <c r="BL119" s="170"/>
      <c r="BM119" s="170"/>
    </row>
    <row r="120" s="2" customFormat="1" ht="18" customHeight="1">
      <c r="A120" s="35"/>
      <c r="B120" s="165"/>
      <c r="C120" s="121"/>
      <c r="D120" s="167" t="s">
        <v>121</v>
      </c>
      <c r="E120" s="121"/>
      <c r="F120" s="121"/>
      <c r="G120" s="121"/>
      <c r="H120" s="121"/>
      <c r="I120" s="121"/>
      <c r="J120" s="168">
        <f>ROUND(J30*T120,2)</f>
        <v>0</v>
      </c>
      <c r="K120" s="121"/>
      <c r="L120" s="169"/>
      <c r="M120" s="170"/>
      <c r="N120" s="171" t="s">
        <v>38</v>
      </c>
      <c r="O120" s="170"/>
      <c r="P120" s="170"/>
      <c r="Q120" s="170"/>
      <c r="R120" s="170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70"/>
      <c r="AG120" s="170"/>
      <c r="AH120" s="170"/>
      <c r="AI120" s="170"/>
      <c r="AJ120" s="170"/>
      <c r="AK120" s="170"/>
      <c r="AL120" s="170"/>
      <c r="AM120" s="170"/>
      <c r="AN120" s="170"/>
      <c r="AO120" s="170"/>
      <c r="AP120" s="170"/>
      <c r="AQ120" s="170"/>
      <c r="AR120" s="170"/>
      <c r="AS120" s="170"/>
      <c r="AT120" s="170"/>
      <c r="AU120" s="170"/>
      <c r="AV120" s="170"/>
      <c r="AW120" s="170"/>
      <c r="AX120" s="170"/>
      <c r="AY120" s="172" t="s">
        <v>122</v>
      </c>
      <c r="AZ120" s="170"/>
      <c r="BA120" s="170"/>
      <c r="BB120" s="170"/>
      <c r="BC120" s="170"/>
      <c r="BD120" s="170"/>
      <c r="BE120" s="173">
        <f>IF(N120="základná",J120,0)</f>
        <v>0</v>
      </c>
      <c r="BF120" s="173">
        <f>IF(N120="znížená",J120,0)</f>
        <v>0</v>
      </c>
      <c r="BG120" s="173">
        <f>IF(N120="zákl. prenesená",J120,0)</f>
        <v>0</v>
      </c>
      <c r="BH120" s="173">
        <f>IF(N120="zníž. prenesená",J120,0)</f>
        <v>0</v>
      </c>
      <c r="BI120" s="173">
        <f>IF(N120="nulová",J120,0)</f>
        <v>0</v>
      </c>
      <c r="BJ120" s="172" t="s">
        <v>116</v>
      </c>
      <c r="BK120" s="170"/>
      <c r="BL120" s="170"/>
      <c r="BM120" s="170"/>
    </row>
    <row r="121" s="2" customFormat="1">
      <c r="A121" s="35"/>
      <c r="B121" s="36"/>
      <c r="C121" s="35"/>
      <c r="D121" s="35"/>
      <c r="E121" s="35"/>
      <c r="F121" s="35"/>
      <c r="G121" s="35"/>
      <c r="H121" s="35"/>
      <c r="I121" s="121"/>
      <c r="J121" s="35"/>
      <c r="K121" s="35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29.28" customHeight="1">
      <c r="A122" s="35"/>
      <c r="B122" s="36"/>
      <c r="C122" s="174" t="s">
        <v>123</v>
      </c>
      <c r="D122" s="135"/>
      <c r="E122" s="135"/>
      <c r="F122" s="135"/>
      <c r="G122" s="135"/>
      <c r="H122" s="135"/>
      <c r="I122" s="150"/>
      <c r="J122" s="175">
        <f>ROUND(J96+J114,2)</f>
        <v>0</v>
      </c>
      <c r="K122" s="135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6.96" customHeight="1">
      <c r="A123" s="35"/>
      <c r="B123" s="57"/>
      <c r="C123" s="58"/>
      <c r="D123" s="58"/>
      <c r="E123" s="58"/>
      <c r="F123" s="58"/>
      <c r="G123" s="58"/>
      <c r="H123" s="58"/>
      <c r="I123" s="147"/>
      <c r="J123" s="58"/>
      <c r="K123" s="58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7" s="2" customFormat="1" ht="6.96" customHeight="1">
      <c r="A127" s="35"/>
      <c r="B127" s="59"/>
      <c r="C127" s="60"/>
      <c r="D127" s="60"/>
      <c r="E127" s="60"/>
      <c r="F127" s="60"/>
      <c r="G127" s="60"/>
      <c r="H127" s="60"/>
      <c r="I127" s="148"/>
      <c r="J127" s="60"/>
      <c r="K127" s="60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24.96" customHeight="1">
      <c r="A128" s="35"/>
      <c r="B128" s="36"/>
      <c r="C128" s="20" t="s">
        <v>124</v>
      </c>
      <c r="D128" s="35"/>
      <c r="E128" s="35"/>
      <c r="F128" s="35"/>
      <c r="G128" s="35"/>
      <c r="H128" s="35"/>
      <c r="I128" s="121"/>
      <c r="J128" s="35"/>
      <c r="K128" s="35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6.96" customHeight="1">
      <c r="A129" s="35"/>
      <c r="B129" s="36"/>
      <c r="C129" s="35"/>
      <c r="D129" s="35"/>
      <c r="E129" s="35"/>
      <c r="F129" s="35"/>
      <c r="G129" s="35"/>
      <c r="H129" s="35"/>
      <c r="I129" s="121"/>
      <c r="J129" s="35"/>
      <c r="K129" s="35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2" customFormat="1" ht="12" customHeight="1">
      <c r="A130" s="35"/>
      <c r="B130" s="36"/>
      <c r="C130" s="29" t="s">
        <v>15</v>
      </c>
      <c r="D130" s="35"/>
      <c r="E130" s="35"/>
      <c r="F130" s="35"/>
      <c r="G130" s="35"/>
      <c r="H130" s="35"/>
      <c r="I130" s="121"/>
      <c r="J130" s="35"/>
      <c r="K130" s="35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="2" customFormat="1" ht="16.5" customHeight="1">
      <c r="A131" s="35"/>
      <c r="B131" s="36"/>
      <c r="C131" s="35"/>
      <c r="D131" s="35"/>
      <c r="E131" s="120" t="str">
        <f>E7</f>
        <v>Obecné múzeum v Partizánskej Ľupči_rozpocet</v>
      </c>
      <c r="F131" s="29"/>
      <c r="G131" s="29"/>
      <c r="H131" s="29"/>
      <c r="I131" s="121"/>
      <c r="J131" s="35"/>
      <c r="K131" s="35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="2" customFormat="1" ht="12" customHeight="1">
      <c r="A132" s="35"/>
      <c r="B132" s="36"/>
      <c r="C132" s="29" t="s">
        <v>89</v>
      </c>
      <c r="D132" s="35"/>
      <c r="E132" s="35"/>
      <c r="F132" s="35"/>
      <c r="G132" s="35"/>
      <c r="H132" s="35"/>
      <c r="I132" s="121"/>
      <c r="J132" s="35"/>
      <c r="K132" s="35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="2" customFormat="1" ht="16.5" customHeight="1">
      <c r="A133" s="35"/>
      <c r="B133" s="36"/>
      <c r="C133" s="35"/>
      <c r="D133" s="35"/>
      <c r="E133" s="64" t="str">
        <f>E9</f>
        <v>2019_SU_002.1 - Rozpočet</v>
      </c>
      <c r="F133" s="35"/>
      <c r="G133" s="35"/>
      <c r="H133" s="35"/>
      <c r="I133" s="121"/>
      <c r="J133" s="35"/>
      <c r="K133" s="35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="2" customFormat="1" ht="6.96" customHeight="1">
      <c r="A134" s="35"/>
      <c r="B134" s="36"/>
      <c r="C134" s="35"/>
      <c r="D134" s="35"/>
      <c r="E134" s="35"/>
      <c r="F134" s="35"/>
      <c r="G134" s="35"/>
      <c r="H134" s="35"/>
      <c r="I134" s="121"/>
      <c r="J134" s="35"/>
      <c r="K134" s="35"/>
      <c r="L134" s="5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="2" customFormat="1" ht="12" customHeight="1">
      <c r="A135" s="35"/>
      <c r="B135" s="36"/>
      <c r="C135" s="29" t="s">
        <v>19</v>
      </c>
      <c r="D135" s="35"/>
      <c r="E135" s="35"/>
      <c r="F135" s="24" t="str">
        <f>F12</f>
        <v xml:space="preserve"> </v>
      </c>
      <c r="G135" s="35"/>
      <c r="H135" s="35"/>
      <c r="I135" s="122" t="s">
        <v>21</v>
      </c>
      <c r="J135" s="66" t="str">
        <f>IF(J12="","",J12)</f>
        <v>27. 6. 2021</v>
      </c>
      <c r="K135" s="35"/>
      <c r="L135" s="52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="2" customFormat="1" ht="6.96" customHeight="1">
      <c r="A136" s="35"/>
      <c r="B136" s="36"/>
      <c r="C136" s="35"/>
      <c r="D136" s="35"/>
      <c r="E136" s="35"/>
      <c r="F136" s="35"/>
      <c r="G136" s="35"/>
      <c r="H136" s="35"/>
      <c r="I136" s="121"/>
      <c r="J136" s="35"/>
      <c r="K136" s="35"/>
      <c r="L136" s="52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="2" customFormat="1" ht="15.15" customHeight="1">
      <c r="A137" s="35"/>
      <c r="B137" s="36"/>
      <c r="C137" s="29" t="s">
        <v>23</v>
      </c>
      <c r="D137" s="35"/>
      <c r="E137" s="35"/>
      <c r="F137" s="24" t="str">
        <f>E15</f>
        <v xml:space="preserve"> </v>
      </c>
      <c r="G137" s="35"/>
      <c r="H137" s="35"/>
      <c r="I137" s="122" t="s">
        <v>28</v>
      </c>
      <c r="J137" s="33" t="str">
        <f>E21</f>
        <v xml:space="preserve"> </v>
      </c>
      <c r="K137" s="35"/>
      <c r="L137" s="52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="2" customFormat="1" ht="15.15" customHeight="1">
      <c r="A138" s="35"/>
      <c r="B138" s="36"/>
      <c r="C138" s="29" t="s">
        <v>26</v>
      </c>
      <c r="D138" s="35"/>
      <c r="E138" s="35"/>
      <c r="F138" s="24" t="str">
        <f>IF(E18="","",E18)</f>
        <v>Vyplň údaj</v>
      </c>
      <c r="G138" s="35"/>
      <c r="H138" s="35"/>
      <c r="I138" s="122" t="s">
        <v>30</v>
      </c>
      <c r="J138" s="33" t="str">
        <f>E24</f>
        <v xml:space="preserve"> </v>
      </c>
      <c r="K138" s="35"/>
      <c r="L138" s="52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="2" customFormat="1" ht="10.32" customHeight="1">
      <c r="A139" s="35"/>
      <c r="B139" s="36"/>
      <c r="C139" s="35"/>
      <c r="D139" s="35"/>
      <c r="E139" s="35"/>
      <c r="F139" s="35"/>
      <c r="G139" s="35"/>
      <c r="H139" s="35"/>
      <c r="I139" s="121"/>
      <c r="J139" s="35"/>
      <c r="K139" s="35"/>
      <c r="L139" s="52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="11" customFormat="1" ht="29.28" customHeight="1">
      <c r="A140" s="176"/>
      <c r="B140" s="177"/>
      <c r="C140" s="178" t="s">
        <v>125</v>
      </c>
      <c r="D140" s="179" t="s">
        <v>57</v>
      </c>
      <c r="E140" s="179" t="s">
        <v>53</v>
      </c>
      <c r="F140" s="179" t="s">
        <v>54</v>
      </c>
      <c r="G140" s="179" t="s">
        <v>126</v>
      </c>
      <c r="H140" s="179" t="s">
        <v>127</v>
      </c>
      <c r="I140" s="180" t="s">
        <v>128</v>
      </c>
      <c r="J140" s="181" t="s">
        <v>95</v>
      </c>
      <c r="K140" s="182" t="s">
        <v>129</v>
      </c>
      <c r="L140" s="183"/>
      <c r="M140" s="83" t="s">
        <v>1</v>
      </c>
      <c r="N140" s="84" t="s">
        <v>36</v>
      </c>
      <c r="O140" s="84" t="s">
        <v>130</v>
      </c>
      <c r="P140" s="84" t="s">
        <v>131</v>
      </c>
      <c r="Q140" s="84" t="s">
        <v>132</v>
      </c>
      <c r="R140" s="84" t="s">
        <v>133</v>
      </c>
      <c r="S140" s="84" t="s">
        <v>134</v>
      </c>
      <c r="T140" s="85" t="s">
        <v>135</v>
      </c>
      <c r="U140" s="176"/>
      <c r="V140" s="176"/>
      <c r="W140" s="176"/>
      <c r="X140" s="176"/>
      <c r="Y140" s="176"/>
      <c r="Z140" s="176"/>
      <c r="AA140" s="176"/>
      <c r="AB140" s="176"/>
      <c r="AC140" s="176"/>
      <c r="AD140" s="176"/>
      <c r="AE140" s="176"/>
    </row>
    <row r="141" s="2" customFormat="1" ht="22.8" customHeight="1">
      <c r="A141" s="35"/>
      <c r="B141" s="36"/>
      <c r="C141" s="90" t="s">
        <v>91</v>
      </c>
      <c r="D141" s="35"/>
      <c r="E141" s="35"/>
      <c r="F141" s="35"/>
      <c r="G141" s="35"/>
      <c r="H141" s="35"/>
      <c r="I141" s="121"/>
      <c r="J141" s="184">
        <f>BK141</f>
        <v>0</v>
      </c>
      <c r="K141" s="35"/>
      <c r="L141" s="36"/>
      <c r="M141" s="86"/>
      <c r="N141" s="70"/>
      <c r="O141" s="87"/>
      <c r="P141" s="185">
        <f>P142+P168</f>
        <v>0</v>
      </c>
      <c r="Q141" s="87"/>
      <c r="R141" s="185">
        <f>R142+R168</f>
        <v>16.184326800000001</v>
      </c>
      <c r="S141" s="87"/>
      <c r="T141" s="186">
        <f>T142+T168</f>
        <v>7.9892800000000008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6" t="s">
        <v>71</v>
      </c>
      <c r="AU141" s="16" t="s">
        <v>97</v>
      </c>
      <c r="BK141" s="187">
        <f>BK142+BK168</f>
        <v>0</v>
      </c>
    </row>
    <row r="142" s="12" customFormat="1" ht="25.92" customHeight="1">
      <c r="A142" s="12"/>
      <c r="B142" s="188"/>
      <c r="C142" s="12"/>
      <c r="D142" s="189" t="s">
        <v>71</v>
      </c>
      <c r="E142" s="190" t="s">
        <v>136</v>
      </c>
      <c r="F142" s="190" t="s">
        <v>137</v>
      </c>
      <c r="G142" s="12"/>
      <c r="H142" s="12"/>
      <c r="I142" s="191"/>
      <c r="J142" s="192">
        <f>BK142</f>
        <v>0</v>
      </c>
      <c r="K142" s="12"/>
      <c r="L142" s="188"/>
      <c r="M142" s="193"/>
      <c r="N142" s="194"/>
      <c r="O142" s="194"/>
      <c r="P142" s="195">
        <f>P143+P147+P156+P165</f>
        <v>0</v>
      </c>
      <c r="Q142" s="194"/>
      <c r="R142" s="195">
        <f>R143+R147+R156+R165</f>
        <v>12.0345548</v>
      </c>
      <c r="S142" s="194"/>
      <c r="T142" s="196">
        <f>T143+T147+T156+T165</f>
        <v>7.9892800000000008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89" t="s">
        <v>80</v>
      </c>
      <c r="AT142" s="197" t="s">
        <v>71</v>
      </c>
      <c r="AU142" s="197" t="s">
        <v>72</v>
      </c>
      <c r="AY142" s="189" t="s">
        <v>138</v>
      </c>
      <c r="BK142" s="198">
        <f>BK143+BK147+BK156+BK165</f>
        <v>0</v>
      </c>
    </row>
    <row r="143" s="12" customFormat="1" ht="22.8" customHeight="1">
      <c r="A143" s="12"/>
      <c r="B143" s="188"/>
      <c r="C143" s="12"/>
      <c r="D143" s="189" t="s">
        <v>71</v>
      </c>
      <c r="E143" s="199" t="s">
        <v>80</v>
      </c>
      <c r="F143" s="199" t="s">
        <v>139</v>
      </c>
      <c r="G143" s="12"/>
      <c r="H143" s="12"/>
      <c r="I143" s="191"/>
      <c r="J143" s="200">
        <f>BK143</f>
        <v>0</v>
      </c>
      <c r="K143" s="12"/>
      <c r="L143" s="188"/>
      <c r="M143" s="193"/>
      <c r="N143" s="194"/>
      <c r="O143" s="194"/>
      <c r="P143" s="195">
        <f>SUM(P144:P146)</f>
        <v>0</v>
      </c>
      <c r="Q143" s="194"/>
      <c r="R143" s="195">
        <f>SUM(R144:R146)</f>
        <v>0</v>
      </c>
      <c r="S143" s="194"/>
      <c r="T143" s="196">
        <f>SUM(T144:T146)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89" t="s">
        <v>80</v>
      </c>
      <c r="AT143" s="197" t="s">
        <v>71</v>
      </c>
      <c r="AU143" s="197" t="s">
        <v>80</v>
      </c>
      <c r="AY143" s="189" t="s">
        <v>138</v>
      </c>
      <c r="BK143" s="198">
        <f>SUM(BK144:BK146)</f>
        <v>0</v>
      </c>
    </row>
    <row r="144" s="2" customFormat="1" ht="21.75" customHeight="1">
      <c r="A144" s="35"/>
      <c r="B144" s="165"/>
      <c r="C144" s="201" t="s">
        <v>80</v>
      </c>
      <c r="D144" s="201" t="s">
        <v>140</v>
      </c>
      <c r="E144" s="202" t="s">
        <v>141</v>
      </c>
      <c r="F144" s="203" t="s">
        <v>142</v>
      </c>
      <c r="G144" s="204" t="s">
        <v>143</v>
      </c>
      <c r="H144" s="205">
        <v>27.774000000000001</v>
      </c>
      <c r="I144" s="206"/>
      <c r="J144" s="207">
        <f>ROUND(I144*H144,2)</f>
        <v>0</v>
      </c>
      <c r="K144" s="208"/>
      <c r="L144" s="36"/>
      <c r="M144" s="209" t="s">
        <v>1</v>
      </c>
      <c r="N144" s="210" t="s">
        <v>38</v>
      </c>
      <c r="O144" s="74"/>
      <c r="P144" s="211">
        <f>O144*H144</f>
        <v>0</v>
      </c>
      <c r="Q144" s="211">
        <v>0</v>
      </c>
      <c r="R144" s="211">
        <f>Q144*H144</f>
        <v>0</v>
      </c>
      <c r="S144" s="211">
        <v>0</v>
      </c>
      <c r="T144" s="212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3" t="s">
        <v>144</v>
      </c>
      <c r="AT144" s="213" t="s">
        <v>140</v>
      </c>
      <c r="AU144" s="213" t="s">
        <v>116</v>
      </c>
      <c r="AY144" s="16" t="s">
        <v>138</v>
      </c>
      <c r="BE144" s="214">
        <f>IF(N144="základná",J144,0)</f>
        <v>0</v>
      </c>
      <c r="BF144" s="214">
        <f>IF(N144="znížená",J144,0)</f>
        <v>0</v>
      </c>
      <c r="BG144" s="214">
        <f>IF(N144="zákl. prenesená",J144,0)</f>
        <v>0</v>
      </c>
      <c r="BH144" s="214">
        <f>IF(N144="zníž. prenesená",J144,0)</f>
        <v>0</v>
      </c>
      <c r="BI144" s="214">
        <f>IF(N144="nulová",J144,0)</f>
        <v>0</v>
      </c>
      <c r="BJ144" s="16" t="s">
        <v>116</v>
      </c>
      <c r="BK144" s="214">
        <f>ROUND(I144*H144,2)</f>
        <v>0</v>
      </c>
      <c r="BL144" s="16" t="s">
        <v>144</v>
      </c>
      <c r="BM144" s="213" t="s">
        <v>116</v>
      </c>
    </row>
    <row r="145" s="2" customFormat="1" ht="21.75" customHeight="1">
      <c r="A145" s="35"/>
      <c r="B145" s="165"/>
      <c r="C145" s="201" t="s">
        <v>116</v>
      </c>
      <c r="D145" s="201" t="s">
        <v>140</v>
      </c>
      <c r="E145" s="202" t="s">
        <v>145</v>
      </c>
      <c r="F145" s="203" t="s">
        <v>146</v>
      </c>
      <c r="G145" s="204" t="s">
        <v>143</v>
      </c>
      <c r="H145" s="205">
        <v>27.774000000000001</v>
      </c>
      <c r="I145" s="206"/>
      <c r="J145" s="207">
        <f>ROUND(I145*H145,2)</f>
        <v>0</v>
      </c>
      <c r="K145" s="208"/>
      <c r="L145" s="36"/>
      <c r="M145" s="209" t="s">
        <v>1</v>
      </c>
      <c r="N145" s="210" t="s">
        <v>38</v>
      </c>
      <c r="O145" s="74"/>
      <c r="P145" s="211">
        <f>O145*H145</f>
        <v>0</v>
      </c>
      <c r="Q145" s="211">
        <v>0</v>
      </c>
      <c r="R145" s="211">
        <f>Q145*H145</f>
        <v>0</v>
      </c>
      <c r="S145" s="211">
        <v>0</v>
      </c>
      <c r="T145" s="21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3" t="s">
        <v>144</v>
      </c>
      <c r="AT145" s="213" t="s">
        <v>140</v>
      </c>
      <c r="AU145" s="213" t="s">
        <v>116</v>
      </c>
      <c r="AY145" s="16" t="s">
        <v>138</v>
      </c>
      <c r="BE145" s="214">
        <f>IF(N145="základná",J145,0)</f>
        <v>0</v>
      </c>
      <c r="BF145" s="214">
        <f>IF(N145="znížená",J145,0)</f>
        <v>0</v>
      </c>
      <c r="BG145" s="214">
        <f>IF(N145="zákl. prenesená",J145,0)</f>
        <v>0</v>
      </c>
      <c r="BH145" s="214">
        <f>IF(N145="zníž. prenesená",J145,0)</f>
        <v>0</v>
      </c>
      <c r="BI145" s="214">
        <f>IF(N145="nulová",J145,0)</f>
        <v>0</v>
      </c>
      <c r="BJ145" s="16" t="s">
        <v>116</v>
      </c>
      <c r="BK145" s="214">
        <f>ROUND(I145*H145,2)</f>
        <v>0</v>
      </c>
      <c r="BL145" s="16" t="s">
        <v>144</v>
      </c>
      <c r="BM145" s="213" t="s">
        <v>144</v>
      </c>
    </row>
    <row r="146" s="2" customFormat="1" ht="16.5" customHeight="1">
      <c r="A146" s="35"/>
      <c r="B146" s="165"/>
      <c r="C146" s="201" t="s">
        <v>147</v>
      </c>
      <c r="D146" s="201" t="s">
        <v>140</v>
      </c>
      <c r="E146" s="202" t="s">
        <v>148</v>
      </c>
      <c r="F146" s="203" t="s">
        <v>149</v>
      </c>
      <c r="G146" s="204" t="s">
        <v>150</v>
      </c>
      <c r="H146" s="205">
        <v>55.548000000000002</v>
      </c>
      <c r="I146" s="206"/>
      <c r="J146" s="207">
        <f>ROUND(I146*H146,2)</f>
        <v>0</v>
      </c>
      <c r="K146" s="208"/>
      <c r="L146" s="36"/>
      <c r="M146" s="209" t="s">
        <v>1</v>
      </c>
      <c r="N146" s="210" t="s">
        <v>38</v>
      </c>
      <c r="O146" s="74"/>
      <c r="P146" s="211">
        <f>O146*H146</f>
        <v>0</v>
      </c>
      <c r="Q146" s="211">
        <v>0</v>
      </c>
      <c r="R146" s="211">
        <f>Q146*H146</f>
        <v>0</v>
      </c>
      <c r="S146" s="211">
        <v>0</v>
      </c>
      <c r="T146" s="21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3" t="s">
        <v>144</v>
      </c>
      <c r="AT146" s="213" t="s">
        <v>140</v>
      </c>
      <c r="AU146" s="213" t="s">
        <v>116</v>
      </c>
      <c r="AY146" s="16" t="s">
        <v>138</v>
      </c>
      <c r="BE146" s="214">
        <f>IF(N146="základná",J146,0)</f>
        <v>0</v>
      </c>
      <c r="BF146" s="214">
        <f>IF(N146="znížená",J146,0)</f>
        <v>0</v>
      </c>
      <c r="BG146" s="214">
        <f>IF(N146="zákl. prenesená",J146,0)</f>
        <v>0</v>
      </c>
      <c r="BH146" s="214">
        <f>IF(N146="zníž. prenesená",J146,0)</f>
        <v>0</v>
      </c>
      <c r="BI146" s="214">
        <f>IF(N146="nulová",J146,0)</f>
        <v>0</v>
      </c>
      <c r="BJ146" s="16" t="s">
        <v>116</v>
      </c>
      <c r="BK146" s="214">
        <f>ROUND(I146*H146,2)</f>
        <v>0</v>
      </c>
      <c r="BL146" s="16" t="s">
        <v>144</v>
      </c>
      <c r="BM146" s="213" t="s">
        <v>151</v>
      </c>
    </row>
    <row r="147" s="12" customFormat="1" ht="22.8" customHeight="1">
      <c r="A147" s="12"/>
      <c r="B147" s="188"/>
      <c r="C147" s="12"/>
      <c r="D147" s="189" t="s">
        <v>71</v>
      </c>
      <c r="E147" s="199" t="s">
        <v>151</v>
      </c>
      <c r="F147" s="199" t="s">
        <v>152</v>
      </c>
      <c r="G147" s="12"/>
      <c r="H147" s="12"/>
      <c r="I147" s="191"/>
      <c r="J147" s="200">
        <f>BK147</f>
        <v>0</v>
      </c>
      <c r="K147" s="12"/>
      <c r="L147" s="188"/>
      <c r="M147" s="193"/>
      <c r="N147" s="194"/>
      <c r="O147" s="194"/>
      <c r="P147" s="195">
        <f>SUM(P148:P155)</f>
        <v>0</v>
      </c>
      <c r="Q147" s="194"/>
      <c r="R147" s="195">
        <f>SUM(R148:R155)</f>
        <v>12.0345548</v>
      </c>
      <c r="S147" s="194"/>
      <c r="T147" s="196">
        <f>SUM(T148:T155)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89" t="s">
        <v>80</v>
      </c>
      <c r="AT147" s="197" t="s">
        <v>71</v>
      </c>
      <c r="AU147" s="197" t="s">
        <v>80</v>
      </c>
      <c r="AY147" s="189" t="s">
        <v>138</v>
      </c>
      <c r="BK147" s="198">
        <f>SUM(BK148:BK155)</f>
        <v>0</v>
      </c>
    </row>
    <row r="148" s="2" customFormat="1" ht="33" customHeight="1">
      <c r="A148" s="35"/>
      <c r="B148" s="165"/>
      <c r="C148" s="201" t="s">
        <v>153</v>
      </c>
      <c r="D148" s="201" t="s">
        <v>140</v>
      </c>
      <c r="E148" s="202" t="s">
        <v>154</v>
      </c>
      <c r="F148" s="203" t="s">
        <v>155</v>
      </c>
      <c r="G148" s="204" t="s">
        <v>150</v>
      </c>
      <c r="H148" s="205">
        <v>143</v>
      </c>
      <c r="I148" s="206"/>
      <c r="J148" s="207">
        <f>ROUND(I148*H148,2)</f>
        <v>0</v>
      </c>
      <c r="K148" s="208"/>
      <c r="L148" s="36"/>
      <c r="M148" s="209" t="s">
        <v>1</v>
      </c>
      <c r="N148" s="210" t="s">
        <v>38</v>
      </c>
      <c r="O148" s="74"/>
      <c r="P148" s="211">
        <f>O148*H148</f>
        <v>0</v>
      </c>
      <c r="Q148" s="211">
        <v>0.019120000000000002</v>
      </c>
      <c r="R148" s="211">
        <f>Q148*H148</f>
        <v>2.7341600000000001</v>
      </c>
      <c r="S148" s="211">
        <v>0</v>
      </c>
      <c r="T148" s="21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3" t="s">
        <v>144</v>
      </c>
      <c r="AT148" s="213" t="s">
        <v>140</v>
      </c>
      <c r="AU148" s="213" t="s">
        <v>116</v>
      </c>
      <c r="AY148" s="16" t="s">
        <v>138</v>
      </c>
      <c r="BE148" s="214">
        <f>IF(N148="základná",J148,0)</f>
        <v>0</v>
      </c>
      <c r="BF148" s="214">
        <f>IF(N148="znížená",J148,0)</f>
        <v>0</v>
      </c>
      <c r="BG148" s="214">
        <f>IF(N148="zákl. prenesená",J148,0)</f>
        <v>0</v>
      </c>
      <c r="BH148" s="214">
        <f>IF(N148="zníž. prenesená",J148,0)</f>
        <v>0</v>
      </c>
      <c r="BI148" s="214">
        <f>IF(N148="nulová",J148,0)</f>
        <v>0</v>
      </c>
      <c r="BJ148" s="16" t="s">
        <v>116</v>
      </c>
      <c r="BK148" s="214">
        <f>ROUND(I148*H148,2)</f>
        <v>0</v>
      </c>
      <c r="BL148" s="16" t="s">
        <v>144</v>
      </c>
      <c r="BM148" s="213" t="s">
        <v>156</v>
      </c>
    </row>
    <row r="149" s="13" customFormat="1">
      <c r="A149" s="13"/>
      <c r="B149" s="215"/>
      <c r="C149" s="13"/>
      <c r="D149" s="216" t="s">
        <v>157</v>
      </c>
      <c r="E149" s="217" t="s">
        <v>1</v>
      </c>
      <c r="F149" s="218" t="s">
        <v>158</v>
      </c>
      <c r="G149" s="13"/>
      <c r="H149" s="219">
        <v>143</v>
      </c>
      <c r="I149" s="220"/>
      <c r="J149" s="13"/>
      <c r="K149" s="13"/>
      <c r="L149" s="215"/>
      <c r="M149" s="221"/>
      <c r="N149" s="222"/>
      <c r="O149" s="222"/>
      <c r="P149" s="222"/>
      <c r="Q149" s="222"/>
      <c r="R149" s="222"/>
      <c r="S149" s="222"/>
      <c r="T149" s="22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17" t="s">
        <v>157</v>
      </c>
      <c r="AU149" s="217" t="s">
        <v>116</v>
      </c>
      <c r="AV149" s="13" t="s">
        <v>116</v>
      </c>
      <c r="AW149" s="13" t="s">
        <v>29</v>
      </c>
      <c r="AX149" s="13" t="s">
        <v>80</v>
      </c>
      <c r="AY149" s="217" t="s">
        <v>138</v>
      </c>
    </row>
    <row r="150" s="2" customFormat="1" ht="21.75" customHeight="1">
      <c r="A150" s="35"/>
      <c r="B150" s="165"/>
      <c r="C150" s="201" t="s">
        <v>159</v>
      </c>
      <c r="D150" s="201" t="s">
        <v>140</v>
      </c>
      <c r="E150" s="202" t="s">
        <v>160</v>
      </c>
      <c r="F150" s="203" t="s">
        <v>161</v>
      </c>
      <c r="G150" s="204" t="s">
        <v>150</v>
      </c>
      <c r="H150" s="205">
        <v>252.98500000000001</v>
      </c>
      <c r="I150" s="206"/>
      <c r="J150" s="207">
        <f>ROUND(I150*H150,2)</f>
        <v>0</v>
      </c>
      <c r="K150" s="208"/>
      <c r="L150" s="36"/>
      <c r="M150" s="209" t="s">
        <v>1</v>
      </c>
      <c r="N150" s="210" t="s">
        <v>38</v>
      </c>
      <c r="O150" s="74"/>
      <c r="P150" s="211">
        <f>O150*H150</f>
        <v>0</v>
      </c>
      <c r="Q150" s="211">
        <v>0.017239999999999998</v>
      </c>
      <c r="R150" s="211">
        <f>Q150*H150</f>
        <v>4.3614613999999996</v>
      </c>
      <c r="S150" s="211">
        <v>0</v>
      </c>
      <c r="T150" s="21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3" t="s">
        <v>144</v>
      </c>
      <c r="AT150" s="213" t="s">
        <v>140</v>
      </c>
      <c r="AU150" s="213" t="s">
        <v>116</v>
      </c>
      <c r="AY150" s="16" t="s">
        <v>138</v>
      </c>
      <c r="BE150" s="214">
        <f>IF(N150="základná",J150,0)</f>
        <v>0</v>
      </c>
      <c r="BF150" s="214">
        <f>IF(N150="znížená",J150,0)</f>
        <v>0</v>
      </c>
      <c r="BG150" s="214">
        <f>IF(N150="zákl. prenesená",J150,0)</f>
        <v>0</v>
      </c>
      <c r="BH150" s="214">
        <f>IF(N150="zníž. prenesená",J150,0)</f>
        <v>0</v>
      </c>
      <c r="BI150" s="214">
        <f>IF(N150="nulová",J150,0)</f>
        <v>0</v>
      </c>
      <c r="BJ150" s="16" t="s">
        <v>116</v>
      </c>
      <c r="BK150" s="214">
        <f>ROUND(I150*H150,2)</f>
        <v>0</v>
      </c>
      <c r="BL150" s="16" t="s">
        <v>144</v>
      </c>
      <c r="BM150" s="213" t="s">
        <v>162</v>
      </c>
    </row>
    <row r="151" s="13" customFormat="1">
      <c r="A151" s="13"/>
      <c r="B151" s="215"/>
      <c r="C151" s="13"/>
      <c r="D151" s="216" t="s">
        <v>157</v>
      </c>
      <c r="E151" s="217" t="s">
        <v>1</v>
      </c>
      <c r="F151" s="218" t="s">
        <v>163</v>
      </c>
      <c r="G151" s="13"/>
      <c r="H151" s="219">
        <v>252.98500000000001</v>
      </c>
      <c r="I151" s="220"/>
      <c r="J151" s="13"/>
      <c r="K151" s="13"/>
      <c r="L151" s="215"/>
      <c r="M151" s="221"/>
      <c r="N151" s="222"/>
      <c r="O151" s="222"/>
      <c r="P151" s="222"/>
      <c r="Q151" s="222"/>
      <c r="R151" s="222"/>
      <c r="S151" s="222"/>
      <c r="T151" s="22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17" t="s">
        <v>157</v>
      </c>
      <c r="AU151" s="217" t="s">
        <v>116</v>
      </c>
      <c r="AV151" s="13" t="s">
        <v>116</v>
      </c>
      <c r="AW151" s="13" t="s">
        <v>29</v>
      </c>
      <c r="AX151" s="13" t="s">
        <v>80</v>
      </c>
      <c r="AY151" s="217" t="s">
        <v>138</v>
      </c>
    </row>
    <row r="152" s="2" customFormat="1" ht="33" customHeight="1">
      <c r="A152" s="35"/>
      <c r="B152" s="165"/>
      <c r="C152" s="201" t="s">
        <v>164</v>
      </c>
      <c r="D152" s="201" t="s">
        <v>140</v>
      </c>
      <c r="E152" s="202" t="s">
        <v>165</v>
      </c>
      <c r="F152" s="203" t="s">
        <v>166</v>
      </c>
      <c r="G152" s="204" t="s">
        <v>150</v>
      </c>
      <c r="H152" s="205">
        <v>252.98500000000001</v>
      </c>
      <c r="I152" s="206"/>
      <c r="J152" s="207">
        <f>ROUND(I152*H152,2)</f>
        <v>0</v>
      </c>
      <c r="K152" s="208"/>
      <c r="L152" s="36"/>
      <c r="M152" s="209" t="s">
        <v>1</v>
      </c>
      <c r="N152" s="210" t="s">
        <v>38</v>
      </c>
      <c r="O152" s="74"/>
      <c r="P152" s="211">
        <f>O152*H152</f>
        <v>0</v>
      </c>
      <c r="Q152" s="211">
        <v>0.0094400000000000005</v>
      </c>
      <c r="R152" s="211">
        <f>Q152*H152</f>
        <v>2.3881784000000001</v>
      </c>
      <c r="S152" s="211">
        <v>0</v>
      </c>
      <c r="T152" s="21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3" t="s">
        <v>144</v>
      </c>
      <c r="AT152" s="213" t="s">
        <v>140</v>
      </c>
      <c r="AU152" s="213" t="s">
        <v>116</v>
      </c>
      <c r="AY152" s="16" t="s">
        <v>138</v>
      </c>
      <c r="BE152" s="214">
        <f>IF(N152="základná",J152,0)</f>
        <v>0</v>
      </c>
      <c r="BF152" s="214">
        <f>IF(N152="znížená",J152,0)</f>
        <v>0</v>
      </c>
      <c r="BG152" s="214">
        <f>IF(N152="zákl. prenesená",J152,0)</f>
        <v>0</v>
      </c>
      <c r="BH152" s="214">
        <f>IF(N152="zníž. prenesená",J152,0)</f>
        <v>0</v>
      </c>
      <c r="BI152" s="214">
        <f>IF(N152="nulová",J152,0)</f>
        <v>0</v>
      </c>
      <c r="BJ152" s="16" t="s">
        <v>116</v>
      </c>
      <c r="BK152" s="214">
        <f>ROUND(I152*H152,2)</f>
        <v>0</v>
      </c>
      <c r="BL152" s="16" t="s">
        <v>144</v>
      </c>
      <c r="BM152" s="213" t="s">
        <v>167</v>
      </c>
    </row>
    <row r="153" s="2" customFormat="1" ht="21.75" customHeight="1">
      <c r="A153" s="35"/>
      <c r="B153" s="165"/>
      <c r="C153" s="201" t="s">
        <v>168</v>
      </c>
      <c r="D153" s="201" t="s">
        <v>140</v>
      </c>
      <c r="E153" s="202" t="s">
        <v>169</v>
      </c>
      <c r="F153" s="203" t="s">
        <v>170</v>
      </c>
      <c r="G153" s="204" t="s">
        <v>150</v>
      </c>
      <c r="H153" s="205">
        <v>101.02</v>
      </c>
      <c r="I153" s="206"/>
      <c r="J153" s="207">
        <f>ROUND(I153*H153,2)</f>
        <v>0</v>
      </c>
      <c r="K153" s="208"/>
      <c r="L153" s="36"/>
      <c r="M153" s="209" t="s">
        <v>1</v>
      </c>
      <c r="N153" s="210" t="s">
        <v>38</v>
      </c>
      <c r="O153" s="74"/>
      <c r="P153" s="211">
        <f>O153*H153</f>
        <v>0</v>
      </c>
      <c r="Q153" s="211">
        <v>0.025250000000000002</v>
      </c>
      <c r="R153" s="211">
        <f>Q153*H153</f>
        <v>2.5507550000000001</v>
      </c>
      <c r="S153" s="211">
        <v>0</v>
      </c>
      <c r="T153" s="212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3" t="s">
        <v>144</v>
      </c>
      <c r="AT153" s="213" t="s">
        <v>140</v>
      </c>
      <c r="AU153" s="213" t="s">
        <v>116</v>
      </c>
      <c r="AY153" s="16" t="s">
        <v>138</v>
      </c>
      <c r="BE153" s="214">
        <f>IF(N153="základná",J153,0)</f>
        <v>0</v>
      </c>
      <c r="BF153" s="214">
        <f>IF(N153="znížená",J153,0)</f>
        <v>0</v>
      </c>
      <c r="BG153" s="214">
        <f>IF(N153="zákl. prenesená",J153,0)</f>
        <v>0</v>
      </c>
      <c r="BH153" s="214">
        <f>IF(N153="zníž. prenesená",J153,0)</f>
        <v>0</v>
      </c>
      <c r="BI153" s="214">
        <f>IF(N153="nulová",J153,0)</f>
        <v>0</v>
      </c>
      <c r="BJ153" s="16" t="s">
        <v>116</v>
      </c>
      <c r="BK153" s="214">
        <f>ROUND(I153*H153,2)</f>
        <v>0</v>
      </c>
      <c r="BL153" s="16" t="s">
        <v>144</v>
      </c>
      <c r="BM153" s="213" t="s">
        <v>171</v>
      </c>
    </row>
    <row r="154" s="13" customFormat="1">
      <c r="A154" s="13"/>
      <c r="B154" s="215"/>
      <c r="C154" s="13"/>
      <c r="D154" s="216" t="s">
        <v>157</v>
      </c>
      <c r="E154" s="217" t="s">
        <v>1</v>
      </c>
      <c r="F154" s="218" t="s">
        <v>172</v>
      </c>
      <c r="G154" s="13"/>
      <c r="H154" s="219">
        <v>101.02</v>
      </c>
      <c r="I154" s="220"/>
      <c r="J154" s="13"/>
      <c r="K154" s="13"/>
      <c r="L154" s="215"/>
      <c r="M154" s="221"/>
      <c r="N154" s="222"/>
      <c r="O154" s="222"/>
      <c r="P154" s="222"/>
      <c r="Q154" s="222"/>
      <c r="R154" s="222"/>
      <c r="S154" s="222"/>
      <c r="T154" s="22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17" t="s">
        <v>157</v>
      </c>
      <c r="AU154" s="217" t="s">
        <v>116</v>
      </c>
      <c r="AV154" s="13" t="s">
        <v>116</v>
      </c>
      <c r="AW154" s="13" t="s">
        <v>29</v>
      </c>
      <c r="AX154" s="13" t="s">
        <v>80</v>
      </c>
      <c r="AY154" s="217" t="s">
        <v>138</v>
      </c>
    </row>
    <row r="155" s="2" customFormat="1" ht="16.5" customHeight="1">
      <c r="A155" s="35"/>
      <c r="B155" s="165"/>
      <c r="C155" s="201" t="s">
        <v>173</v>
      </c>
      <c r="D155" s="201" t="s">
        <v>140</v>
      </c>
      <c r="E155" s="202" t="s">
        <v>174</v>
      </c>
      <c r="F155" s="203" t="s">
        <v>175</v>
      </c>
      <c r="G155" s="204" t="s">
        <v>143</v>
      </c>
      <c r="H155" s="205">
        <v>27.774000000000001</v>
      </c>
      <c r="I155" s="206"/>
      <c r="J155" s="207">
        <f>ROUND(I155*H155,2)</f>
        <v>0</v>
      </c>
      <c r="K155" s="208"/>
      <c r="L155" s="36"/>
      <c r="M155" s="209" t="s">
        <v>1</v>
      </c>
      <c r="N155" s="210" t="s">
        <v>38</v>
      </c>
      <c r="O155" s="74"/>
      <c r="P155" s="211">
        <f>O155*H155</f>
        <v>0</v>
      </c>
      <c r="Q155" s="211">
        <v>0</v>
      </c>
      <c r="R155" s="211">
        <f>Q155*H155</f>
        <v>0</v>
      </c>
      <c r="S155" s="211">
        <v>0</v>
      </c>
      <c r="T155" s="21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3" t="s">
        <v>144</v>
      </c>
      <c r="AT155" s="213" t="s">
        <v>140</v>
      </c>
      <c r="AU155" s="213" t="s">
        <v>116</v>
      </c>
      <c r="AY155" s="16" t="s">
        <v>138</v>
      </c>
      <c r="BE155" s="214">
        <f>IF(N155="základná",J155,0)</f>
        <v>0</v>
      </c>
      <c r="BF155" s="214">
        <f>IF(N155="znížená",J155,0)</f>
        <v>0</v>
      </c>
      <c r="BG155" s="214">
        <f>IF(N155="zákl. prenesená",J155,0)</f>
        <v>0</v>
      </c>
      <c r="BH155" s="214">
        <f>IF(N155="zníž. prenesená",J155,0)</f>
        <v>0</v>
      </c>
      <c r="BI155" s="214">
        <f>IF(N155="nulová",J155,0)</f>
        <v>0</v>
      </c>
      <c r="BJ155" s="16" t="s">
        <v>116</v>
      </c>
      <c r="BK155" s="214">
        <f>ROUND(I155*H155,2)</f>
        <v>0</v>
      </c>
      <c r="BL155" s="16" t="s">
        <v>144</v>
      </c>
      <c r="BM155" s="213" t="s">
        <v>176</v>
      </c>
    </row>
    <row r="156" s="12" customFormat="1" ht="22.8" customHeight="1">
      <c r="A156" s="12"/>
      <c r="B156" s="188"/>
      <c r="C156" s="12"/>
      <c r="D156" s="189" t="s">
        <v>71</v>
      </c>
      <c r="E156" s="199" t="s">
        <v>177</v>
      </c>
      <c r="F156" s="199" t="s">
        <v>178</v>
      </c>
      <c r="G156" s="12"/>
      <c r="H156" s="12"/>
      <c r="I156" s="191"/>
      <c r="J156" s="200">
        <f>BK156</f>
        <v>0</v>
      </c>
      <c r="K156" s="12"/>
      <c r="L156" s="188"/>
      <c r="M156" s="193"/>
      <c r="N156" s="194"/>
      <c r="O156" s="194"/>
      <c r="P156" s="195">
        <f>SUM(P157:P164)</f>
        <v>0</v>
      </c>
      <c r="Q156" s="194"/>
      <c r="R156" s="195">
        <f>SUM(R157:R164)</f>
        <v>0</v>
      </c>
      <c r="S156" s="194"/>
      <c r="T156" s="196">
        <f>SUM(T157:T164)</f>
        <v>7.9892800000000008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89" t="s">
        <v>80</v>
      </c>
      <c r="AT156" s="197" t="s">
        <v>71</v>
      </c>
      <c r="AU156" s="197" t="s">
        <v>80</v>
      </c>
      <c r="AY156" s="189" t="s">
        <v>138</v>
      </c>
      <c r="BK156" s="198">
        <f>SUM(BK157:BK164)</f>
        <v>0</v>
      </c>
    </row>
    <row r="157" s="2" customFormat="1" ht="21.75" customHeight="1">
      <c r="A157" s="35"/>
      <c r="B157" s="165"/>
      <c r="C157" s="201" t="s">
        <v>151</v>
      </c>
      <c r="D157" s="201" t="s">
        <v>140</v>
      </c>
      <c r="E157" s="202" t="s">
        <v>179</v>
      </c>
      <c r="F157" s="203" t="s">
        <v>180</v>
      </c>
      <c r="G157" s="204" t="s">
        <v>150</v>
      </c>
      <c r="H157" s="205">
        <v>118.7</v>
      </c>
      <c r="I157" s="206"/>
      <c r="J157" s="207">
        <f>ROUND(I157*H157,2)</f>
        <v>0</v>
      </c>
      <c r="K157" s="208"/>
      <c r="L157" s="36"/>
      <c r="M157" s="209" t="s">
        <v>1</v>
      </c>
      <c r="N157" s="210" t="s">
        <v>38</v>
      </c>
      <c r="O157" s="74"/>
      <c r="P157" s="211">
        <f>O157*H157</f>
        <v>0</v>
      </c>
      <c r="Q157" s="211">
        <v>0</v>
      </c>
      <c r="R157" s="211">
        <f>Q157*H157</f>
        <v>0</v>
      </c>
      <c r="S157" s="211">
        <v>0</v>
      </c>
      <c r="T157" s="21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3" t="s">
        <v>144</v>
      </c>
      <c r="AT157" s="213" t="s">
        <v>140</v>
      </c>
      <c r="AU157" s="213" t="s">
        <v>116</v>
      </c>
      <c r="AY157" s="16" t="s">
        <v>138</v>
      </c>
      <c r="BE157" s="214">
        <f>IF(N157="základná",J157,0)</f>
        <v>0</v>
      </c>
      <c r="BF157" s="214">
        <f>IF(N157="znížená",J157,0)</f>
        <v>0</v>
      </c>
      <c r="BG157" s="214">
        <f>IF(N157="zákl. prenesená",J157,0)</f>
        <v>0</v>
      </c>
      <c r="BH157" s="214">
        <f>IF(N157="zníž. prenesená",J157,0)</f>
        <v>0</v>
      </c>
      <c r="BI157" s="214">
        <f>IF(N157="nulová",J157,0)</f>
        <v>0</v>
      </c>
      <c r="BJ157" s="16" t="s">
        <v>116</v>
      </c>
      <c r="BK157" s="214">
        <f>ROUND(I157*H157,2)</f>
        <v>0</v>
      </c>
      <c r="BL157" s="16" t="s">
        <v>144</v>
      </c>
      <c r="BM157" s="213" t="s">
        <v>181</v>
      </c>
    </row>
    <row r="158" s="2" customFormat="1" ht="21.75" customHeight="1">
      <c r="A158" s="35"/>
      <c r="B158" s="165"/>
      <c r="C158" s="201" t="s">
        <v>182</v>
      </c>
      <c r="D158" s="201" t="s">
        <v>140</v>
      </c>
      <c r="E158" s="202" t="s">
        <v>183</v>
      </c>
      <c r="F158" s="203" t="s">
        <v>184</v>
      </c>
      <c r="G158" s="204" t="s">
        <v>150</v>
      </c>
      <c r="H158" s="205">
        <v>24</v>
      </c>
      <c r="I158" s="206"/>
      <c r="J158" s="207">
        <f>ROUND(I158*H158,2)</f>
        <v>0</v>
      </c>
      <c r="K158" s="208"/>
      <c r="L158" s="36"/>
      <c r="M158" s="209" t="s">
        <v>1</v>
      </c>
      <c r="N158" s="210" t="s">
        <v>38</v>
      </c>
      <c r="O158" s="74"/>
      <c r="P158" s="211">
        <f>O158*H158</f>
        <v>0</v>
      </c>
      <c r="Q158" s="211">
        <v>0</v>
      </c>
      <c r="R158" s="211">
        <f>Q158*H158</f>
        <v>0</v>
      </c>
      <c r="S158" s="211">
        <v>0</v>
      </c>
      <c r="T158" s="21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3" t="s">
        <v>144</v>
      </c>
      <c r="AT158" s="213" t="s">
        <v>140</v>
      </c>
      <c r="AU158" s="213" t="s">
        <v>116</v>
      </c>
      <c r="AY158" s="16" t="s">
        <v>138</v>
      </c>
      <c r="BE158" s="214">
        <f>IF(N158="základná",J158,0)</f>
        <v>0</v>
      </c>
      <c r="BF158" s="214">
        <f>IF(N158="znížená",J158,0)</f>
        <v>0</v>
      </c>
      <c r="BG158" s="214">
        <f>IF(N158="zákl. prenesená",J158,0)</f>
        <v>0</v>
      </c>
      <c r="BH158" s="214">
        <f>IF(N158="zníž. prenesená",J158,0)</f>
        <v>0</v>
      </c>
      <c r="BI158" s="214">
        <f>IF(N158="nulová",J158,0)</f>
        <v>0</v>
      </c>
      <c r="BJ158" s="16" t="s">
        <v>116</v>
      </c>
      <c r="BK158" s="214">
        <f>ROUND(I158*H158,2)</f>
        <v>0</v>
      </c>
      <c r="BL158" s="16" t="s">
        <v>144</v>
      </c>
      <c r="BM158" s="213" t="s">
        <v>185</v>
      </c>
    </row>
    <row r="159" s="2" customFormat="1" ht="21.75" customHeight="1">
      <c r="A159" s="35"/>
      <c r="B159" s="165"/>
      <c r="C159" s="201" t="s">
        <v>186</v>
      </c>
      <c r="D159" s="201" t="s">
        <v>140</v>
      </c>
      <c r="E159" s="202" t="s">
        <v>187</v>
      </c>
      <c r="F159" s="203" t="s">
        <v>188</v>
      </c>
      <c r="G159" s="204" t="s">
        <v>189</v>
      </c>
      <c r="H159" s="205">
        <v>250</v>
      </c>
      <c r="I159" s="206"/>
      <c r="J159" s="207">
        <f>ROUND(I159*H159,2)</f>
        <v>0</v>
      </c>
      <c r="K159" s="208"/>
      <c r="L159" s="36"/>
      <c r="M159" s="209" t="s">
        <v>1</v>
      </c>
      <c r="N159" s="210" t="s">
        <v>38</v>
      </c>
      <c r="O159" s="74"/>
      <c r="P159" s="211">
        <f>O159*H159</f>
        <v>0</v>
      </c>
      <c r="Q159" s="211">
        <v>0</v>
      </c>
      <c r="R159" s="211">
        <f>Q159*H159</f>
        <v>0</v>
      </c>
      <c r="S159" s="211">
        <v>0</v>
      </c>
      <c r="T159" s="21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3" t="s">
        <v>144</v>
      </c>
      <c r="AT159" s="213" t="s">
        <v>140</v>
      </c>
      <c r="AU159" s="213" t="s">
        <v>116</v>
      </c>
      <c r="AY159" s="16" t="s">
        <v>138</v>
      </c>
      <c r="BE159" s="214">
        <f>IF(N159="základná",J159,0)</f>
        <v>0</v>
      </c>
      <c r="BF159" s="214">
        <f>IF(N159="znížená",J159,0)</f>
        <v>0</v>
      </c>
      <c r="BG159" s="214">
        <f>IF(N159="zákl. prenesená",J159,0)</f>
        <v>0</v>
      </c>
      <c r="BH159" s="214">
        <f>IF(N159="zníž. prenesená",J159,0)</f>
        <v>0</v>
      </c>
      <c r="BI159" s="214">
        <f>IF(N159="nulová",J159,0)</f>
        <v>0</v>
      </c>
      <c r="BJ159" s="16" t="s">
        <v>116</v>
      </c>
      <c r="BK159" s="214">
        <f>ROUND(I159*H159,2)</f>
        <v>0</v>
      </c>
      <c r="BL159" s="16" t="s">
        <v>144</v>
      </c>
      <c r="BM159" s="213" t="s">
        <v>190</v>
      </c>
    </row>
    <row r="160" s="2" customFormat="1" ht="21.75" customHeight="1">
      <c r="A160" s="35"/>
      <c r="B160" s="165"/>
      <c r="C160" s="201" t="s">
        <v>177</v>
      </c>
      <c r="D160" s="201" t="s">
        <v>140</v>
      </c>
      <c r="E160" s="202" t="s">
        <v>191</v>
      </c>
      <c r="F160" s="203" t="s">
        <v>192</v>
      </c>
      <c r="G160" s="204" t="s">
        <v>189</v>
      </c>
      <c r="H160" s="205">
        <v>20</v>
      </c>
      <c r="I160" s="206"/>
      <c r="J160" s="207">
        <f>ROUND(I160*H160,2)</f>
        <v>0</v>
      </c>
      <c r="K160" s="208"/>
      <c r="L160" s="36"/>
      <c r="M160" s="209" t="s">
        <v>1</v>
      </c>
      <c r="N160" s="210" t="s">
        <v>38</v>
      </c>
      <c r="O160" s="74"/>
      <c r="P160" s="211">
        <f>O160*H160</f>
        <v>0</v>
      </c>
      <c r="Q160" s="211">
        <v>0</v>
      </c>
      <c r="R160" s="211">
        <f>Q160*H160</f>
        <v>0</v>
      </c>
      <c r="S160" s="211">
        <v>0</v>
      </c>
      <c r="T160" s="21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3" t="s">
        <v>144</v>
      </c>
      <c r="AT160" s="213" t="s">
        <v>140</v>
      </c>
      <c r="AU160" s="213" t="s">
        <v>116</v>
      </c>
      <c r="AY160" s="16" t="s">
        <v>138</v>
      </c>
      <c r="BE160" s="214">
        <f>IF(N160="základná",J160,0)</f>
        <v>0</v>
      </c>
      <c r="BF160" s="214">
        <f>IF(N160="znížená",J160,0)</f>
        <v>0</v>
      </c>
      <c r="BG160" s="214">
        <f>IF(N160="zákl. prenesená",J160,0)</f>
        <v>0</v>
      </c>
      <c r="BH160" s="214">
        <f>IF(N160="zníž. prenesená",J160,0)</f>
        <v>0</v>
      </c>
      <c r="BI160" s="214">
        <f>IF(N160="nulová",J160,0)</f>
        <v>0</v>
      </c>
      <c r="BJ160" s="16" t="s">
        <v>116</v>
      </c>
      <c r="BK160" s="214">
        <f>ROUND(I160*H160,2)</f>
        <v>0</v>
      </c>
      <c r="BL160" s="16" t="s">
        <v>144</v>
      </c>
      <c r="BM160" s="213" t="s">
        <v>193</v>
      </c>
    </row>
    <row r="161" s="2" customFormat="1" ht="21.75" customHeight="1">
      <c r="A161" s="35"/>
      <c r="B161" s="165"/>
      <c r="C161" s="201" t="s">
        <v>194</v>
      </c>
      <c r="D161" s="201" t="s">
        <v>140</v>
      </c>
      <c r="E161" s="202" t="s">
        <v>195</v>
      </c>
      <c r="F161" s="203" t="s">
        <v>196</v>
      </c>
      <c r="G161" s="204" t="s">
        <v>150</v>
      </c>
      <c r="H161" s="205">
        <v>252.98500000000001</v>
      </c>
      <c r="I161" s="206"/>
      <c r="J161" s="207">
        <f>ROUND(I161*H161,2)</f>
        <v>0</v>
      </c>
      <c r="K161" s="208"/>
      <c r="L161" s="36"/>
      <c r="M161" s="209" t="s">
        <v>1</v>
      </c>
      <c r="N161" s="210" t="s">
        <v>38</v>
      </c>
      <c r="O161" s="74"/>
      <c r="P161" s="211">
        <f>O161*H161</f>
        <v>0</v>
      </c>
      <c r="Q161" s="211">
        <v>0</v>
      </c>
      <c r="R161" s="211">
        <f>Q161*H161</f>
        <v>0</v>
      </c>
      <c r="S161" s="211">
        <v>0.02</v>
      </c>
      <c r="T161" s="212">
        <f>S161*H161</f>
        <v>5.0597000000000003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3" t="s">
        <v>144</v>
      </c>
      <c r="AT161" s="213" t="s">
        <v>140</v>
      </c>
      <c r="AU161" s="213" t="s">
        <v>116</v>
      </c>
      <c r="AY161" s="16" t="s">
        <v>138</v>
      </c>
      <c r="BE161" s="214">
        <f>IF(N161="základná",J161,0)</f>
        <v>0</v>
      </c>
      <c r="BF161" s="214">
        <f>IF(N161="znížená",J161,0)</f>
        <v>0</v>
      </c>
      <c r="BG161" s="214">
        <f>IF(N161="zákl. prenesená",J161,0)</f>
        <v>0</v>
      </c>
      <c r="BH161" s="214">
        <f>IF(N161="zníž. prenesená",J161,0)</f>
        <v>0</v>
      </c>
      <c r="BI161" s="214">
        <f>IF(N161="nulová",J161,0)</f>
        <v>0</v>
      </c>
      <c r="BJ161" s="16" t="s">
        <v>116</v>
      </c>
      <c r="BK161" s="214">
        <f>ROUND(I161*H161,2)</f>
        <v>0</v>
      </c>
      <c r="BL161" s="16" t="s">
        <v>144</v>
      </c>
      <c r="BM161" s="213" t="s">
        <v>197</v>
      </c>
    </row>
    <row r="162" s="13" customFormat="1">
      <c r="A162" s="13"/>
      <c r="B162" s="215"/>
      <c r="C162" s="13"/>
      <c r="D162" s="216" t="s">
        <v>157</v>
      </c>
      <c r="E162" s="217" t="s">
        <v>1</v>
      </c>
      <c r="F162" s="218" t="s">
        <v>163</v>
      </c>
      <c r="G162" s="13"/>
      <c r="H162" s="219">
        <v>252.98500000000001</v>
      </c>
      <c r="I162" s="220"/>
      <c r="J162" s="13"/>
      <c r="K162" s="13"/>
      <c r="L162" s="215"/>
      <c r="M162" s="221"/>
      <c r="N162" s="222"/>
      <c r="O162" s="222"/>
      <c r="P162" s="222"/>
      <c r="Q162" s="222"/>
      <c r="R162" s="222"/>
      <c r="S162" s="222"/>
      <c r="T162" s="22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17" t="s">
        <v>157</v>
      </c>
      <c r="AU162" s="217" t="s">
        <v>116</v>
      </c>
      <c r="AV162" s="13" t="s">
        <v>116</v>
      </c>
      <c r="AW162" s="13" t="s">
        <v>29</v>
      </c>
      <c r="AX162" s="13" t="s">
        <v>80</v>
      </c>
      <c r="AY162" s="217" t="s">
        <v>138</v>
      </c>
    </row>
    <row r="163" s="2" customFormat="1" ht="33" customHeight="1">
      <c r="A163" s="35"/>
      <c r="B163" s="165"/>
      <c r="C163" s="201" t="s">
        <v>198</v>
      </c>
      <c r="D163" s="201" t="s">
        <v>140</v>
      </c>
      <c r="E163" s="202" t="s">
        <v>199</v>
      </c>
      <c r="F163" s="203" t="s">
        <v>200</v>
      </c>
      <c r="G163" s="204" t="s">
        <v>150</v>
      </c>
      <c r="H163" s="205">
        <v>101.02</v>
      </c>
      <c r="I163" s="206"/>
      <c r="J163" s="207">
        <f>ROUND(I163*H163,2)</f>
        <v>0</v>
      </c>
      <c r="K163" s="208"/>
      <c r="L163" s="36"/>
      <c r="M163" s="209" t="s">
        <v>1</v>
      </c>
      <c r="N163" s="210" t="s">
        <v>38</v>
      </c>
      <c r="O163" s="74"/>
      <c r="P163" s="211">
        <f>O163*H163</f>
        <v>0</v>
      </c>
      <c r="Q163" s="211">
        <v>0</v>
      </c>
      <c r="R163" s="211">
        <f>Q163*H163</f>
        <v>0</v>
      </c>
      <c r="S163" s="211">
        <v>0.029000000000000001</v>
      </c>
      <c r="T163" s="212">
        <f>S163*H163</f>
        <v>2.9295800000000001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3" t="s">
        <v>144</v>
      </c>
      <c r="AT163" s="213" t="s">
        <v>140</v>
      </c>
      <c r="AU163" s="213" t="s">
        <v>116</v>
      </c>
      <c r="AY163" s="16" t="s">
        <v>138</v>
      </c>
      <c r="BE163" s="214">
        <f>IF(N163="základná",J163,0)</f>
        <v>0</v>
      </c>
      <c r="BF163" s="214">
        <f>IF(N163="znížená",J163,0)</f>
        <v>0</v>
      </c>
      <c r="BG163" s="214">
        <f>IF(N163="zákl. prenesená",J163,0)</f>
        <v>0</v>
      </c>
      <c r="BH163" s="214">
        <f>IF(N163="zníž. prenesená",J163,0)</f>
        <v>0</v>
      </c>
      <c r="BI163" s="214">
        <f>IF(N163="nulová",J163,0)</f>
        <v>0</v>
      </c>
      <c r="BJ163" s="16" t="s">
        <v>116</v>
      </c>
      <c r="BK163" s="214">
        <f>ROUND(I163*H163,2)</f>
        <v>0</v>
      </c>
      <c r="BL163" s="16" t="s">
        <v>144</v>
      </c>
      <c r="BM163" s="213" t="s">
        <v>201</v>
      </c>
    </row>
    <row r="164" s="2" customFormat="1" ht="33" customHeight="1">
      <c r="A164" s="35"/>
      <c r="B164" s="165"/>
      <c r="C164" s="201" t="s">
        <v>181</v>
      </c>
      <c r="D164" s="201" t="s">
        <v>140</v>
      </c>
      <c r="E164" s="202" t="s">
        <v>202</v>
      </c>
      <c r="F164" s="203" t="s">
        <v>203</v>
      </c>
      <c r="G164" s="204" t="s">
        <v>150</v>
      </c>
      <c r="H164" s="205">
        <v>23.399999999999999</v>
      </c>
      <c r="I164" s="206"/>
      <c r="J164" s="207">
        <f>ROUND(I164*H164,2)</f>
        <v>0</v>
      </c>
      <c r="K164" s="208"/>
      <c r="L164" s="36"/>
      <c r="M164" s="209" t="s">
        <v>1</v>
      </c>
      <c r="N164" s="210" t="s">
        <v>38</v>
      </c>
      <c r="O164" s="74"/>
      <c r="P164" s="211">
        <f>O164*H164</f>
        <v>0</v>
      </c>
      <c r="Q164" s="211">
        <v>0</v>
      </c>
      <c r="R164" s="211">
        <f>Q164*H164</f>
        <v>0</v>
      </c>
      <c r="S164" s="211">
        <v>0</v>
      </c>
      <c r="T164" s="212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3" t="s">
        <v>144</v>
      </c>
      <c r="AT164" s="213" t="s">
        <v>140</v>
      </c>
      <c r="AU164" s="213" t="s">
        <v>116</v>
      </c>
      <c r="AY164" s="16" t="s">
        <v>138</v>
      </c>
      <c r="BE164" s="214">
        <f>IF(N164="základná",J164,0)</f>
        <v>0</v>
      </c>
      <c r="BF164" s="214">
        <f>IF(N164="znížená",J164,0)</f>
        <v>0</v>
      </c>
      <c r="BG164" s="214">
        <f>IF(N164="zákl. prenesená",J164,0)</f>
        <v>0</v>
      </c>
      <c r="BH164" s="214">
        <f>IF(N164="zníž. prenesená",J164,0)</f>
        <v>0</v>
      </c>
      <c r="BI164" s="214">
        <f>IF(N164="nulová",J164,0)</f>
        <v>0</v>
      </c>
      <c r="BJ164" s="16" t="s">
        <v>116</v>
      </c>
      <c r="BK164" s="214">
        <f>ROUND(I164*H164,2)</f>
        <v>0</v>
      </c>
      <c r="BL164" s="16" t="s">
        <v>144</v>
      </c>
      <c r="BM164" s="213" t="s">
        <v>204</v>
      </c>
    </row>
    <row r="165" s="12" customFormat="1" ht="22.8" customHeight="1">
      <c r="A165" s="12"/>
      <c r="B165" s="188"/>
      <c r="C165" s="12"/>
      <c r="D165" s="189" t="s">
        <v>71</v>
      </c>
      <c r="E165" s="199" t="s">
        <v>205</v>
      </c>
      <c r="F165" s="199" t="s">
        <v>206</v>
      </c>
      <c r="G165" s="12"/>
      <c r="H165" s="12"/>
      <c r="I165" s="191"/>
      <c r="J165" s="200">
        <f>BK165</f>
        <v>0</v>
      </c>
      <c r="K165" s="12"/>
      <c r="L165" s="188"/>
      <c r="M165" s="193"/>
      <c r="N165" s="194"/>
      <c r="O165" s="194"/>
      <c r="P165" s="195">
        <f>SUM(P166:P167)</f>
        <v>0</v>
      </c>
      <c r="Q165" s="194"/>
      <c r="R165" s="195">
        <f>SUM(R166:R167)</f>
        <v>0</v>
      </c>
      <c r="S165" s="194"/>
      <c r="T165" s="196">
        <f>SUM(T166:T167)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189" t="s">
        <v>80</v>
      </c>
      <c r="AT165" s="197" t="s">
        <v>71</v>
      </c>
      <c r="AU165" s="197" t="s">
        <v>80</v>
      </c>
      <c r="AY165" s="189" t="s">
        <v>138</v>
      </c>
      <c r="BK165" s="198">
        <f>SUM(BK166:BK167)</f>
        <v>0</v>
      </c>
    </row>
    <row r="166" s="2" customFormat="1" ht="21.75" customHeight="1">
      <c r="A166" s="35"/>
      <c r="B166" s="165"/>
      <c r="C166" s="201" t="s">
        <v>207</v>
      </c>
      <c r="D166" s="201" t="s">
        <v>140</v>
      </c>
      <c r="E166" s="202" t="s">
        <v>208</v>
      </c>
      <c r="F166" s="203" t="s">
        <v>209</v>
      </c>
      <c r="G166" s="204" t="s">
        <v>210</v>
      </c>
      <c r="H166" s="205">
        <v>12.035</v>
      </c>
      <c r="I166" s="206"/>
      <c r="J166" s="207">
        <f>ROUND(I166*H166,2)</f>
        <v>0</v>
      </c>
      <c r="K166" s="208"/>
      <c r="L166" s="36"/>
      <c r="M166" s="209" t="s">
        <v>1</v>
      </c>
      <c r="N166" s="210" t="s">
        <v>38</v>
      </c>
      <c r="O166" s="74"/>
      <c r="P166" s="211">
        <f>O166*H166</f>
        <v>0</v>
      </c>
      <c r="Q166" s="211">
        <v>0</v>
      </c>
      <c r="R166" s="211">
        <f>Q166*H166</f>
        <v>0</v>
      </c>
      <c r="S166" s="211">
        <v>0</v>
      </c>
      <c r="T166" s="212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3" t="s">
        <v>144</v>
      </c>
      <c r="AT166" s="213" t="s">
        <v>140</v>
      </c>
      <c r="AU166" s="213" t="s">
        <v>116</v>
      </c>
      <c r="AY166" s="16" t="s">
        <v>138</v>
      </c>
      <c r="BE166" s="214">
        <f>IF(N166="základná",J166,0)</f>
        <v>0</v>
      </c>
      <c r="BF166" s="214">
        <f>IF(N166="znížená",J166,0)</f>
        <v>0</v>
      </c>
      <c r="BG166" s="214">
        <f>IF(N166="zákl. prenesená",J166,0)</f>
        <v>0</v>
      </c>
      <c r="BH166" s="214">
        <f>IF(N166="zníž. prenesená",J166,0)</f>
        <v>0</v>
      </c>
      <c r="BI166" s="214">
        <f>IF(N166="nulová",J166,0)</f>
        <v>0</v>
      </c>
      <c r="BJ166" s="16" t="s">
        <v>116</v>
      </c>
      <c r="BK166" s="214">
        <f>ROUND(I166*H166,2)</f>
        <v>0</v>
      </c>
      <c r="BL166" s="16" t="s">
        <v>144</v>
      </c>
      <c r="BM166" s="213" t="s">
        <v>211</v>
      </c>
    </row>
    <row r="167" s="2" customFormat="1" ht="21.75" customHeight="1">
      <c r="A167" s="35"/>
      <c r="B167" s="165"/>
      <c r="C167" s="201" t="s">
        <v>212</v>
      </c>
      <c r="D167" s="201" t="s">
        <v>140</v>
      </c>
      <c r="E167" s="202" t="s">
        <v>213</v>
      </c>
      <c r="F167" s="203" t="s">
        <v>214</v>
      </c>
      <c r="G167" s="204" t="s">
        <v>210</v>
      </c>
      <c r="H167" s="205">
        <v>8.7490000000000006</v>
      </c>
      <c r="I167" s="206"/>
      <c r="J167" s="207">
        <f>ROUND(I167*H167,2)</f>
        <v>0</v>
      </c>
      <c r="K167" s="208"/>
      <c r="L167" s="36"/>
      <c r="M167" s="209" t="s">
        <v>1</v>
      </c>
      <c r="N167" s="210" t="s">
        <v>38</v>
      </c>
      <c r="O167" s="74"/>
      <c r="P167" s="211">
        <f>O167*H167</f>
        <v>0</v>
      </c>
      <c r="Q167" s="211">
        <v>0</v>
      </c>
      <c r="R167" s="211">
        <f>Q167*H167</f>
        <v>0</v>
      </c>
      <c r="S167" s="211">
        <v>0</v>
      </c>
      <c r="T167" s="212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3" t="s">
        <v>144</v>
      </c>
      <c r="AT167" s="213" t="s">
        <v>140</v>
      </c>
      <c r="AU167" s="213" t="s">
        <v>116</v>
      </c>
      <c r="AY167" s="16" t="s">
        <v>138</v>
      </c>
      <c r="BE167" s="214">
        <f>IF(N167="základná",J167,0)</f>
        <v>0</v>
      </c>
      <c r="BF167" s="214">
        <f>IF(N167="znížená",J167,0)</f>
        <v>0</v>
      </c>
      <c r="BG167" s="214">
        <f>IF(N167="zákl. prenesená",J167,0)</f>
        <v>0</v>
      </c>
      <c r="BH167" s="214">
        <f>IF(N167="zníž. prenesená",J167,0)</f>
        <v>0</v>
      </c>
      <c r="BI167" s="214">
        <f>IF(N167="nulová",J167,0)</f>
        <v>0</v>
      </c>
      <c r="BJ167" s="16" t="s">
        <v>116</v>
      </c>
      <c r="BK167" s="214">
        <f>ROUND(I167*H167,2)</f>
        <v>0</v>
      </c>
      <c r="BL167" s="16" t="s">
        <v>144</v>
      </c>
      <c r="BM167" s="213" t="s">
        <v>215</v>
      </c>
    </row>
    <row r="168" s="12" customFormat="1" ht="25.92" customHeight="1">
      <c r="A168" s="12"/>
      <c r="B168" s="188"/>
      <c r="C168" s="12"/>
      <c r="D168" s="189" t="s">
        <v>71</v>
      </c>
      <c r="E168" s="190" t="s">
        <v>216</v>
      </c>
      <c r="F168" s="190" t="s">
        <v>217</v>
      </c>
      <c r="G168" s="12"/>
      <c r="H168" s="12"/>
      <c r="I168" s="191"/>
      <c r="J168" s="192">
        <f>BK168</f>
        <v>0</v>
      </c>
      <c r="K168" s="12"/>
      <c r="L168" s="188"/>
      <c r="M168" s="193"/>
      <c r="N168" s="194"/>
      <c r="O168" s="194"/>
      <c r="P168" s="195">
        <f>P169+P174+P179+P186+P192+P195+P198+P201+P204</f>
        <v>0</v>
      </c>
      <c r="Q168" s="194"/>
      <c r="R168" s="195">
        <f>R169+R174+R179+R186+R192+R195+R198+R201+R204</f>
        <v>4.1497719999999996</v>
      </c>
      <c r="S168" s="194"/>
      <c r="T168" s="196">
        <f>T169+T174+T179+T186+T192+T195+T198+T201+T204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189" t="s">
        <v>116</v>
      </c>
      <c r="AT168" s="197" t="s">
        <v>71</v>
      </c>
      <c r="AU168" s="197" t="s">
        <v>72</v>
      </c>
      <c r="AY168" s="189" t="s">
        <v>138</v>
      </c>
      <c r="BK168" s="198">
        <f>BK169+BK174+BK179+BK186+BK192+BK195+BK198+BK201+BK204</f>
        <v>0</v>
      </c>
    </row>
    <row r="169" s="12" customFormat="1" ht="22.8" customHeight="1">
      <c r="A169" s="12"/>
      <c r="B169" s="188"/>
      <c r="C169" s="12"/>
      <c r="D169" s="189" t="s">
        <v>71</v>
      </c>
      <c r="E169" s="199" t="s">
        <v>218</v>
      </c>
      <c r="F169" s="199" t="s">
        <v>219</v>
      </c>
      <c r="G169" s="12"/>
      <c r="H169" s="12"/>
      <c r="I169" s="191"/>
      <c r="J169" s="200">
        <f>BK169</f>
        <v>0</v>
      </c>
      <c r="K169" s="12"/>
      <c r="L169" s="188"/>
      <c r="M169" s="193"/>
      <c r="N169" s="194"/>
      <c r="O169" s="194"/>
      <c r="P169" s="195">
        <f>SUM(P170:P173)</f>
        <v>0</v>
      </c>
      <c r="Q169" s="194"/>
      <c r="R169" s="195">
        <f>SUM(R170:R173)</f>
        <v>0.026760000000000003</v>
      </c>
      <c r="S169" s="194"/>
      <c r="T169" s="196">
        <f>SUM(T170:T173)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89" t="s">
        <v>116</v>
      </c>
      <c r="AT169" s="197" t="s">
        <v>71</v>
      </c>
      <c r="AU169" s="197" t="s">
        <v>80</v>
      </c>
      <c r="AY169" s="189" t="s">
        <v>138</v>
      </c>
      <c r="BK169" s="198">
        <f>SUM(BK170:BK173)</f>
        <v>0</v>
      </c>
    </row>
    <row r="170" s="2" customFormat="1" ht="21.75" customHeight="1">
      <c r="A170" s="35"/>
      <c r="B170" s="165"/>
      <c r="C170" s="201" t="s">
        <v>220</v>
      </c>
      <c r="D170" s="201" t="s">
        <v>140</v>
      </c>
      <c r="E170" s="202" t="s">
        <v>221</v>
      </c>
      <c r="F170" s="203" t="s">
        <v>222</v>
      </c>
      <c r="G170" s="204" t="s">
        <v>150</v>
      </c>
      <c r="H170" s="205">
        <v>58.173999999999999</v>
      </c>
      <c r="I170" s="206"/>
      <c r="J170" s="207">
        <f>ROUND(I170*H170,2)</f>
        <v>0</v>
      </c>
      <c r="K170" s="208"/>
      <c r="L170" s="36"/>
      <c r="M170" s="209" t="s">
        <v>1</v>
      </c>
      <c r="N170" s="210" t="s">
        <v>38</v>
      </c>
      <c r="O170" s="74"/>
      <c r="P170" s="211">
        <f>O170*H170</f>
        <v>0</v>
      </c>
      <c r="Q170" s="211">
        <v>0</v>
      </c>
      <c r="R170" s="211">
        <f>Q170*H170</f>
        <v>0</v>
      </c>
      <c r="S170" s="211">
        <v>0</v>
      </c>
      <c r="T170" s="212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3" t="s">
        <v>190</v>
      </c>
      <c r="AT170" s="213" t="s">
        <v>140</v>
      </c>
      <c r="AU170" s="213" t="s">
        <v>116</v>
      </c>
      <c r="AY170" s="16" t="s">
        <v>138</v>
      </c>
      <c r="BE170" s="214">
        <f>IF(N170="základná",J170,0)</f>
        <v>0</v>
      </c>
      <c r="BF170" s="214">
        <f>IF(N170="znížená",J170,0)</f>
        <v>0</v>
      </c>
      <c r="BG170" s="214">
        <f>IF(N170="zákl. prenesená",J170,0)</f>
        <v>0</v>
      </c>
      <c r="BH170" s="214">
        <f>IF(N170="zníž. prenesená",J170,0)</f>
        <v>0</v>
      </c>
      <c r="BI170" s="214">
        <f>IF(N170="nulová",J170,0)</f>
        <v>0</v>
      </c>
      <c r="BJ170" s="16" t="s">
        <v>116</v>
      </c>
      <c r="BK170" s="214">
        <f>ROUND(I170*H170,2)</f>
        <v>0</v>
      </c>
      <c r="BL170" s="16" t="s">
        <v>190</v>
      </c>
      <c r="BM170" s="213" t="s">
        <v>223</v>
      </c>
    </row>
    <row r="171" s="2" customFormat="1" ht="33" customHeight="1">
      <c r="A171" s="35"/>
      <c r="B171" s="165"/>
      <c r="C171" s="224" t="s">
        <v>224</v>
      </c>
      <c r="D171" s="224" t="s">
        <v>225</v>
      </c>
      <c r="E171" s="225" t="s">
        <v>226</v>
      </c>
      <c r="F171" s="226" t="s">
        <v>227</v>
      </c>
      <c r="G171" s="227" t="s">
        <v>150</v>
      </c>
      <c r="H171" s="228">
        <v>66.900000000000006</v>
      </c>
      <c r="I171" s="229"/>
      <c r="J171" s="230">
        <f>ROUND(I171*H171,2)</f>
        <v>0</v>
      </c>
      <c r="K171" s="231"/>
      <c r="L171" s="232"/>
      <c r="M171" s="233" t="s">
        <v>1</v>
      </c>
      <c r="N171" s="234" t="s">
        <v>38</v>
      </c>
      <c r="O171" s="74"/>
      <c r="P171" s="211">
        <f>O171*H171</f>
        <v>0</v>
      </c>
      <c r="Q171" s="211">
        <v>0.00040000000000000002</v>
      </c>
      <c r="R171" s="211">
        <f>Q171*H171</f>
        <v>0.026760000000000003</v>
      </c>
      <c r="S171" s="211">
        <v>0</v>
      </c>
      <c r="T171" s="212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3" t="s">
        <v>228</v>
      </c>
      <c r="AT171" s="213" t="s">
        <v>225</v>
      </c>
      <c r="AU171" s="213" t="s">
        <v>116</v>
      </c>
      <c r="AY171" s="16" t="s">
        <v>138</v>
      </c>
      <c r="BE171" s="214">
        <f>IF(N171="základná",J171,0)</f>
        <v>0</v>
      </c>
      <c r="BF171" s="214">
        <f>IF(N171="znížená",J171,0)</f>
        <v>0</v>
      </c>
      <c r="BG171" s="214">
        <f>IF(N171="zákl. prenesená",J171,0)</f>
        <v>0</v>
      </c>
      <c r="BH171" s="214">
        <f>IF(N171="zníž. prenesená",J171,0)</f>
        <v>0</v>
      </c>
      <c r="BI171" s="214">
        <f>IF(N171="nulová",J171,0)</f>
        <v>0</v>
      </c>
      <c r="BJ171" s="16" t="s">
        <v>116</v>
      </c>
      <c r="BK171" s="214">
        <f>ROUND(I171*H171,2)</f>
        <v>0</v>
      </c>
      <c r="BL171" s="16" t="s">
        <v>190</v>
      </c>
      <c r="BM171" s="213" t="s">
        <v>229</v>
      </c>
    </row>
    <row r="172" s="13" customFormat="1">
      <c r="A172" s="13"/>
      <c r="B172" s="215"/>
      <c r="C172" s="13"/>
      <c r="D172" s="216" t="s">
        <v>157</v>
      </c>
      <c r="E172" s="13"/>
      <c r="F172" s="218" t="s">
        <v>230</v>
      </c>
      <c r="G172" s="13"/>
      <c r="H172" s="219">
        <v>66.900000000000006</v>
      </c>
      <c r="I172" s="220"/>
      <c r="J172" s="13"/>
      <c r="K172" s="13"/>
      <c r="L172" s="215"/>
      <c r="M172" s="221"/>
      <c r="N172" s="222"/>
      <c r="O172" s="222"/>
      <c r="P172" s="222"/>
      <c r="Q172" s="222"/>
      <c r="R172" s="222"/>
      <c r="S172" s="222"/>
      <c r="T172" s="22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17" t="s">
        <v>157</v>
      </c>
      <c r="AU172" s="217" t="s">
        <v>116</v>
      </c>
      <c r="AV172" s="13" t="s">
        <v>116</v>
      </c>
      <c r="AW172" s="13" t="s">
        <v>3</v>
      </c>
      <c r="AX172" s="13" t="s">
        <v>80</v>
      </c>
      <c r="AY172" s="217" t="s">
        <v>138</v>
      </c>
    </row>
    <row r="173" s="2" customFormat="1" ht="21.75" customHeight="1">
      <c r="A173" s="35"/>
      <c r="B173" s="165"/>
      <c r="C173" s="201" t="s">
        <v>190</v>
      </c>
      <c r="D173" s="201" t="s">
        <v>140</v>
      </c>
      <c r="E173" s="202" t="s">
        <v>231</v>
      </c>
      <c r="F173" s="203" t="s">
        <v>232</v>
      </c>
      <c r="G173" s="204" t="s">
        <v>210</v>
      </c>
      <c r="H173" s="205">
        <v>0.02</v>
      </c>
      <c r="I173" s="206"/>
      <c r="J173" s="207">
        <f>ROUND(I173*H173,2)</f>
        <v>0</v>
      </c>
      <c r="K173" s="208"/>
      <c r="L173" s="36"/>
      <c r="M173" s="209" t="s">
        <v>1</v>
      </c>
      <c r="N173" s="210" t="s">
        <v>38</v>
      </c>
      <c r="O173" s="74"/>
      <c r="P173" s="211">
        <f>O173*H173</f>
        <v>0</v>
      </c>
      <c r="Q173" s="211">
        <v>0</v>
      </c>
      <c r="R173" s="211">
        <f>Q173*H173</f>
        <v>0</v>
      </c>
      <c r="S173" s="211">
        <v>0</v>
      </c>
      <c r="T173" s="212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3" t="s">
        <v>190</v>
      </c>
      <c r="AT173" s="213" t="s">
        <v>140</v>
      </c>
      <c r="AU173" s="213" t="s">
        <v>116</v>
      </c>
      <c r="AY173" s="16" t="s">
        <v>138</v>
      </c>
      <c r="BE173" s="214">
        <f>IF(N173="základná",J173,0)</f>
        <v>0</v>
      </c>
      <c r="BF173" s="214">
        <f>IF(N173="znížená",J173,0)</f>
        <v>0</v>
      </c>
      <c r="BG173" s="214">
        <f>IF(N173="zákl. prenesená",J173,0)</f>
        <v>0</v>
      </c>
      <c r="BH173" s="214">
        <f>IF(N173="zníž. prenesená",J173,0)</f>
        <v>0</v>
      </c>
      <c r="BI173" s="214">
        <f>IF(N173="nulová",J173,0)</f>
        <v>0</v>
      </c>
      <c r="BJ173" s="16" t="s">
        <v>116</v>
      </c>
      <c r="BK173" s="214">
        <f>ROUND(I173*H173,2)</f>
        <v>0</v>
      </c>
      <c r="BL173" s="16" t="s">
        <v>190</v>
      </c>
      <c r="BM173" s="213" t="s">
        <v>233</v>
      </c>
    </row>
    <row r="174" s="12" customFormat="1" ht="22.8" customHeight="1">
      <c r="A174" s="12"/>
      <c r="B174" s="188"/>
      <c r="C174" s="12"/>
      <c r="D174" s="189" t="s">
        <v>71</v>
      </c>
      <c r="E174" s="199" t="s">
        <v>234</v>
      </c>
      <c r="F174" s="199" t="s">
        <v>235</v>
      </c>
      <c r="G174" s="12"/>
      <c r="H174" s="12"/>
      <c r="I174" s="191"/>
      <c r="J174" s="200">
        <f>BK174</f>
        <v>0</v>
      </c>
      <c r="K174" s="12"/>
      <c r="L174" s="188"/>
      <c r="M174" s="193"/>
      <c r="N174" s="194"/>
      <c r="O174" s="194"/>
      <c r="P174" s="195">
        <f>SUM(P175:P178)</f>
        <v>0</v>
      </c>
      <c r="Q174" s="194"/>
      <c r="R174" s="195">
        <f>SUM(R175:R178)</f>
        <v>1.362312</v>
      </c>
      <c r="S174" s="194"/>
      <c r="T174" s="196">
        <f>SUM(T175:T178)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89" t="s">
        <v>116</v>
      </c>
      <c r="AT174" s="197" t="s">
        <v>71</v>
      </c>
      <c r="AU174" s="197" t="s">
        <v>80</v>
      </c>
      <c r="AY174" s="189" t="s">
        <v>138</v>
      </c>
      <c r="BK174" s="198">
        <f>SUM(BK175:BK178)</f>
        <v>0</v>
      </c>
    </row>
    <row r="175" s="2" customFormat="1" ht="21.75" customHeight="1">
      <c r="A175" s="35"/>
      <c r="B175" s="165"/>
      <c r="C175" s="201" t="s">
        <v>236</v>
      </c>
      <c r="D175" s="201" t="s">
        <v>140</v>
      </c>
      <c r="E175" s="202" t="s">
        <v>237</v>
      </c>
      <c r="F175" s="203" t="s">
        <v>238</v>
      </c>
      <c r="G175" s="204" t="s">
        <v>150</v>
      </c>
      <c r="H175" s="205">
        <v>111.3</v>
      </c>
      <c r="I175" s="206"/>
      <c r="J175" s="207">
        <f>ROUND(I175*H175,2)</f>
        <v>0</v>
      </c>
      <c r="K175" s="208"/>
      <c r="L175" s="36"/>
      <c r="M175" s="209" t="s">
        <v>1</v>
      </c>
      <c r="N175" s="210" t="s">
        <v>38</v>
      </c>
      <c r="O175" s="74"/>
      <c r="P175" s="211">
        <f>O175*H175</f>
        <v>0</v>
      </c>
      <c r="Q175" s="211">
        <v>0</v>
      </c>
      <c r="R175" s="211">
        <f>Q175*H175</f>
        <v>0</v>
      </c>
      <c r="S175" s="211">
        <v>0</v>
      </c>
      <c r="T175" s="212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3" t="s">
        <v>190</v>
      </c>
      <c r="AT175" s="213" t="s">
        <v>140</v>
      </c>
      <c r="AU175" s="213" t="s">
        <v>116</v>
      </c>
      <c r="AY175" s="16" t="s">
        <v>138</v>
      </c>
      <c r="BE175" s="214">
        <f>IF(N175="základná",J175,0)</f>
        <v>0</v>
      </c>
      <c r="BF175" s="214">
        <f>IF(N175="znížená",J175,0)</f>
        <v>0</v>
      </c>
      <c r="BG175" s="214">
        <f>IF(N175="zákl. prenesená",J175,0)</f>
        <v>0</v>
      </c>
      <c r="BH175" s="214">
        <f>IF(N175="zníž. prenesená",J175,0)</f>
        <v>0</v>
      </c>
      <c r="BI175" s="214">
        <f>IF(N175="nulová",J175,0)</f>
        <v>0</v>
      </c>
      <c r="BJ175" s="16" t="s">
        <v>116</v>
      </c>
      <c r="BK175" s="214">
        <f>ROUND(I175*H175,2)</f>
        <v>0</v>
      </c>
      <c r="BL175" s="16" t="s">
        <v>190</v>
      </c>
      <c r="BM175" s="213" t="s">
        <v>239</v>
      </c>
    </row>
    <row r="176" s="2" customFormat="1" ht="33" customHeight="1">
      <c r="A176" s="35"/>
      <c r="B176" s="165"/>
      <c r="C176" s="224" t="s">
        <v>240</v>
      </c>
      <c r="D176" s="224" t="s">
        <v>225</v>
      </c>
      <c r="E176" s="225" t="s">
        <v>241</v>
      </c>
      <c r="F176" s="226" t="s">
        <v>242</v>
      </c>
      <c r="G176" s="227" t="s">
        <v>150</v>
      </c>
      <c r="H176" s="228">
        <v>227.05199999999999</v>
      </c>
      <c r="I176" s="229"/>
      <c r="J176" s="230">
        <f>ROUND(I176*H176,2)</f>
        <v>0</v>
      </c>
      <c r="K176" s="231"/>
      <c r="L176" s="232"/>
      <c r="M176" s="233" t="s">
        <v>1</v>
      </c>
      <c r="N176" s="234" t="s">
        <v>38</v>
      </c>
      <c r="O176" s="74"/>
      <c r="P176" s="211">
        <f>O176*H176</f>
        <v>0</v>
      </c>
      <c r="Q176" s="211">
        <v>0.0060000000000000001</v>
      </c>
      <c r="R176" s="211">
        <f>Q176*H176</f>
        <v>1.362312</v>
      </c>
      <c r="S176" s="211">
        <v>0</v>
      </c>
      <c r="T176" s="212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3" t="s">
        <v>228</v>
      </c>
      <c r="AT176" s="213" t="s">
        <v>225</v>
      </c>
      <c r="AU176" s="213" t="s">
        <v>116</v>
      </c>
      <c r="AY176" s="16" t="s">
        <v>138</v>
      </c>
      <c r="BE176" s="214">
        <f>IF(N176="základná",J176,0)</f>
        <v>0</v>
      </c>
      <c r="BF176" s="214">
        <f>IF(N176="znížená",J176,0)</f>
        <v>0</v>
      </c>
      <c r="BG176" s="214">
        <f>IF(N176="zákl. prenesená",J176,0)</f>
        <v>0</v>
      </c>
      <c r="BH176" s="214">
        <f>IF(N176="zníž. prenesená",J176,0)</f>
        <v>0</v>
      </c>
      <c r="BI176" s="214">
        <f>IF(N176="nulová",J176,0)</f>
        <v>0</v>
      </c>
      <c r="BJ176" s="16" t="s">
        <v>116</v>
      </c>
      <c r="BK176" s="214">
        <f>ROUND(I176*H176,2)</f>
        <v>0</v>
      </c>
      <c r="BL176" s="16" t="s">
        <v>190</v>
      </c>
      <c r="BM176" s="213" t="s">
        <v>243</v>
      </c>
    </row>
    <row r="177" s="13" customFormat="1">
      <c r="A177" s="13"/>
      <c r="B177" s="215"/>
      <c r="C177" s="13"/>
      <c r="D177" s="216" t="s">
        <v>157</v>
      </c>
      <c r="E177" s="217" t="s">
        <v>1</v>
      </c>
      <c r="F177" s="218" t="s">
        <v>244</v>
      </c>
      <c r="G177" s="13"/>
      <c r="H177" s="219">
        <v>227.05199999999999</v>
      </c>
      <c r="I177" s="220"/>
      <c r="J177" s="13"/>
      <c r="K177" s="13"/>
      <c r="L177" s="215"/>
      <c r="M177" s="221"/>
      <c r="N177" s="222"/>
      <c r="O177" s="222"/>
      <c r="P177" s="222"/>
      <c r="Q177" s="222"/>
      <c r="R177" s="222"/>
      <c r="S177" s="222"/>
      <c r="T177" s="22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17" t="s">
        <v>157</v>
      </c>
      <c r="AU177" s="217" t="s">
        <v>116</v>
      </c>
      <c r="AV177" s="13" t="s">
        <v>116</v>
      </c>
      <c r="AW177" s="13" t="s">
        <v>29</v>
      </c>
      <c r="AX177" s="13" t="s">
        <v>80</v>
      </c>
      <c r="AY177" s="217" t="s">
        <v>138</v>
      </c>
    </row>
    <row r="178" s="2" customFormat="1" ht="21.75" customHeight="1">
      <c r="A178" s="35"/>
      <c r="B178" s="165"/>
      <c r="C178" s="201" t="s">
        <v>245</v>
      </c>
      <c r="D178" s="201" t="s">
        <v>140</v>
      </c>
      <c r="E178" s="202" t="s">
        <v>246</v>
      </c>
      <c r="F178" s="203" t="s">
        <v>247</v>
      </c>
      <c r="G178" s="204" t="s">
        <v>210</v>
      </c>
      <c r="H178" s="205">
        <v>1.135</v>
      </c>
      <c r="I178" s="206"/>
      <c r="J178" s="207">
        <f>ROUND(I178*H178,2)</f>
        <v>0</v>
      </c>
      <c r="K178" s="208"/>
      <c r="L178" s="36"/>
      <c r="M178" s="209" t="s">
        <v>1</v>
      </c>
      <c r="N178" s="210" t="s">
        <v>38</v>
      </c>
      <c r="O178" s="74"/>
      <c r="P178" s="211">
        <f>O178*H178</f>
        <v>0</v>
      </c>
      <c r="Q178" s="211">
        <v>0</v>
      </c>
      <c r="R178" s="211">
        <f>Q178*H178</f>
        <v>0</v>
      </c>
      <c r="S178" s="211">
        <v>0</v>
      </c>
      <c r="T178" s="212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3" t="s">
        <v>190</v>
      </c>
      <c r="AT178" s="213" t="s">
        <v>140</v>
      </c>
      <c r="AU178" s="213" t="s">
        <v>116</v>
      </c>
      <c r="AY178" s="16" t="s">
        <v>138</v>
      </c>
      <c r="BE178" s="214">
        <f>IF(N178="základná",J178,0)</f>
        <v>0</v>
      </c>
      <c r="BF178" s="214">
        <f>IF(N178="znížená",J178,0)</f>
        <v>0</v>
      </c>
      <c r="BG178" s="214">
        <f>IF(N178="zákl. prenesená",J178,0)</f>
        <v>0</v>
      </c>
      <c r="BH178" s="214">
        <f>IF(N178="zníž. prenesená",J178,0)</f>
        <v>0</v>
      </c>
      <c r="BI178" s="214">
        <f>IF(N178="nulová",J178,0)</f>
        <v>0</v>
      </c>
      <c r="BJ178" s="16" t="s">
        <v>116</v>
      </c>
      <c r="BK178" s="214">
        <f>ROUND(I178*H178,2)</f>
        <v>0</v>
      </c>
      <c r="BL178" s="16" t="s">
        <v>190</v>
      </c>
      <c r="BM178" s="213" t="s">
        <v>248</v>
      </c>
    </row>
    <row r="179" s="12" customFormat="1" ht="22.8" customHeight="1">
      <c r="A179" s="12"/>
      <c r="B179" s="188"/>
      <c r="C179" s="12"/>
      <c r="D179" s="189" t="s">
        <v>71</v>
      </c>
      <c r="E179" s="199" t="s">
        <v>249</v>
      </c>
      <c r="F179" s="199" t="s">
        <v>250</v>
      </c>
      <c r="G179" s="12"/>
      <c r="H179" s="12"/>
      <c r="I179" s="191"/>
      <c r="J179" s="200">
        <f>BK179</f>
        <v>0</v>
      </c>
      <c r="K179" s="12"/>
      <c r="L179" s="188"/>
      <c r="M179" s="193"/>
      <c r="N179" s="194"/>
      <c r="O179" s="194"/>
      <c r="P179" s="195">
        <f>SUM(P180:P185)</f>
        <v>0</v>
      </c>
      <c r="Q179" s="194"/>
      <c r="R179" s="195">
        <f>SUM(R180:R185)</f>
        <v>2.7606999999999999</v>
      </c>
      <c r="S179" s="194"/>
      <c r="T179" s="196">
        <f>SUM(T180:T185)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189" t="s">
        <v>116</v>
      </c>
      <c r="AT179" s="197" t="s">
        <v>71</v>
      </c>
      <c r="AU179" s="197" t="s">
        <v>80</v>
      </c>
      <c r="AY179" s="189" t="s">
        <v>138</v>
      </c>
      <c r="BK179" s="198">
        <f>SUM(BK180:BK185)</f>
        <v>0</v>
      </c>
    </row>
    <row r="180" s="2" customFormat="1" ht="21.75" customHeight="1">
      <c r="A180" s="35"/>
      <c r="B180" s="165"/>
      <c r="C180" s="201" t="s">
        <v>7</v>
      </c>
      <c r="D180" s="201" t="s">
        <v>140</v>
      </c>
      <c r="E180" s="202" t="s">
        <v>251</v>
      </c>
      <c r="F180" s="203" t="s">
        <v>252</v>
      </c>
      <c r="G180" s="204" t="s">
        <v>150</v>
      </c>
      <c r="H180" s="205">
        <v>111.3</v>
      </c>
      <c r="I180" s="206"/>
      <c r="J180" s="207">
        <f>ROUND(I180*H180,2)</f>
        <v>0</v>
      </c>
      <c r="K180" s="208"/>
      <c r="L180" s="36"/>
      <c r="M180" s="209" t="s">
        <v>1</v>
      </c>
      <c r="N180" s="210" t="s">
        <v>38</v>
      </c>
      <c r="O180" s="74"/>
      <c r="P180" s="211">
        <f>O180*H180</f>
        <v>0</v>
      </c>
      <c r="Q180" s="211">
        <v>0</v>
      </c>
      <c r="R180" s="211">
        <f>Q180*H180</f>
        <v>0</v>
      </c>
      <c r="S180" s="211">
        <v>0</v>
      </c>
      <c r="T180" s="212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3" t="s">
        <v>190</v>
      </c>
      <c r="AT180" s="213" t="s">
        <v>140</v>
      </c>
      <c r="AU180" s="213" t="s">
        <v>116</v>
      </c>
      <c r="AY180" s="16" t="s">
        <v>138</v>
      </c>
      <c r="BE180" s="214">
        <f>IF(N180="základná",J180,0)</f>
        <v>0</v>
      </c>
      <c r="BF180" s="214">
        <f>IF(N180="znížená",J180,0)</f>
        <v>0</v>
      </c>
      <c r="BG180" s="214">
        <f>IF(N180="zákl. prenesená",J180,0)</f>
        <v>0</v>
      </c>
      <c r="BH180" s="214">
        <f>IF(N180="zníž. prenesená",J180,0)</f>
        <v>0</v>
      </c>
      <c r="BI180" s="214">
        <f>IF(N180="nulová",J180,0)</f>
        <v>0</v>
      </c>
      <c r="BJ180" s="16" t="s">
        <v>116</v>
      </c>
      <c r="BK180" s="214">
        <f>ROUND(I180*H180,2)</f>
        <v>0</v>
      </c>
      <c r="BL180" s="16" t="s">
        <v>190</v>
      </c>
      <c r="BM180" s="213" t="s">
        <v>253</v>
      </c>
    </row>
    <row r="181" s="2" customFormat="1" ht="21.75" customHeight="1">
      <c r="A181" s="35"/>
      <c r="B181" s="165"/>
      <c r="C181" s="201" t="s">
        <v>254</v>
      </c>
      <c r="D181" s="201" t="s">
        <v>140</v>
      </c>
      <c r="E181" s="202" t="s">
        <v>255</v>
      </c>
      <c r="F181" s="203" t="s">
        <v>256</v>
      </c>
      <c r="G181" s="204" t="s">
        <v>150</v>
      </c>
      <c r="H181" s="205">
        <v>111.3</v>
      </c>
      <c r="I181" s="206"/>
      <c r="J181" s="207">
        <f>ROUND(I181*H181,2)</f>
        <v>0</v>
      </c>
      <c r="K181" s="208"/>
      <c r="L181" s="36"/>
      <c r="M181" s="209" t="s">
        <v>1</v>
      </c>
      <c r="N181" s="210" t="s">
        <v>38</v>
      </c>
      <c r="O181" s="74"/>
      <c r="P181" s="211">
        <f>O181*H181</f>
        <v>0</v>
      </c>
      <c r="Q181" s="211">
        <v>0</v>
      </c>
      <c r="R181" s="211">
        <f>Q181*H181</f>
        <v>0</v>
      </c>
      <c r="S181" s="211">
        <v>0</v>
      </c>
      <c r="T181" s="212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13" t="s">
        <v>190</v>
      </c>
      <c r="AT181" s="213" t="s">
        <v>140</v>
      </c>
      <c r="AU181" s="213" t="s">
        <v>116</v>
      </c>
      <c r="AY181" s="16" t="s">
        <v>138</v>
      </c>
      <c r="BE181" s="214">
        <f>IF(N181="základná",J181,0)</f>
        <v>0</v>
      </c>
      <c r="BF181" s="214">
        <f>IF(N181="znížená",J181,0)</f>
        <v>0</v>
      </c>
      <c r="BG181" s="214">
        <f>IF(N181="zákl. prenesená",J181,0)</f>
        <v>0</v>
      </c>
      <c r="BH181" s="214">
        <f>IF(N181="zníž. prenesená",J181,0)</f>
        <v>0</v>
      </c>
      <c r="BI181" s="214">
        <f>IF(N181="nulová",J181,0)</f>
        <v>0</v>
      </c>
      <c r="BJ181" s="16" t="s">
        <v>116</v>
      </c>
      <c r="BK181" s="214">
        <f>ROUND(I181*H181,2)</f>
        <v>0</v>
      </c>
      <c r="BL181" s="16" t="s">
        <v>190</v>
      </c>
      <c r="BM181" s="213" t="s">
        <v>257</v>
      </c>
    </row>
    <row r="182" s="2" customFormat="1" ht="21.75" customHeight="1">
      <c r="A182" s="35"/>
      <c r="B182" s="165"/>
      <c r="C182" s="224" t="s">
        <v>258</v>
      </c>
      <c r="D182" s="224" t="s">
        <v>225</v>
      </c>
      <c r="E182" s="225" t="s">
        <v>259</v>
      </c>
      <c r="F182" s="226" t="s">
        <v>260</v>
      </c>
      <c r="G182" s="227" t="s">
        <v>143</v>
      </c>
      <c r="H182" s="228">
        <v>3.339</v>
      </c>
      <c r="I182" s="229"/>
      <c r="J182" s="230">
        <f>ROUND(I182*H182,2)</f>
        <v>0</v>
      </c>
      <c r="K182" s="231"/>
      <c r="L182" s="232"/>
      <c r="M182" s="233" t="s">
        <v>1</v>
      </c>
      <c r="N182" s="234" t="s">
        <v>38</v>
      </c>
      <c r="O182" s="74"/>
      <c r="P182" s="211">
        <f>O182*H182</f>
        <v>0</v>
      </c>
      <c r="Q182" s="211">
        <v>0.5</v>
      </c>
      <c r="R182" s="211">
        <f>Q182*H182</f>
        <v>1.6695</v>
      </c>
      <c r="S182" s="211">
        <v>0</v>
      </c>
      <c r="T182" s="212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3" t="s">
        <v>228</v>
      </c>
      <c r="AT182" s="213" t="s">
        <v>225</v>
      </c>
      <c r="AU182" s="213" t="s">
        <v>116</v>
      </c>
      <c r="AY182" s="16" t="s">
        <v>138</v>
      </c>
      <c r="BE182" s="214">
        <f>IF(N182="základná",J182,0)</f>
        <v>0</v>
      </c>
      <c r="BF182" s="214">
        <f>IF(N182="znížená",J182,0)</f>
        <v>0</v>
      </c>
      <c r="BG182" s="214">
        <f>IF(N182="zákl. prenesená",J182,0)</f>
        <v>0</v>
      </c>
      <c r="BH182" s="214">
        <f>IF(N182="zníž. prenesená",J182,0)</f>
        <v>0</v>
      </c>
      <c r="BI182" s="214">
        <f>IF(N182="nulová",J182,0)</f>
        <v>0</v>
      </c>
      <c r="BJ182" s="16" t="s">
        <v>116</v>
      </c>
      <c r="BK182" s="214">
        <f>ROUND(I182*H182,2)</f>
        <v>0</v>
      </c>
      <c r="BL182" s="16" t="s">
        <v>190</v>
      </c>
      <c r="BM182" s="213" t="s">
        <v>261</v>
      </c>
    </row>
    <row r="183" s="2" customFormat="1" ht="21.75" customHeight="1">
      <c r="A183" s="35"/>
      <c r="B183" s="165"/>
      <c r="C183" s="201" t="s">
        <v>262</v>
      </c>
      <c r="D183" s="201" t="s">
        <v>140</v>
      </c>
      <c r="E183" s="202" t="s">
        <v>263</v>
      </c>
      <c r="F183" s="203" t="s">
        <v>264</v>
      </c>
      <c r="G183" s="204" t="s">
        <v>150</v>
      </c>
      <c r="H183" s="205">
        <v>27.774000000000001</v>
      </c>
      <c r="I183" s="206"/>
      <c r="J183" s="207">
        <f>ROUND(I183*H183,2)</f>
        <v>0</v>
      </c>
      <c r="K183" s="208"/>
      <c r="L183" s="36"/>
      <c r="M183" s="209" t="s">
        <v>1</v>
      </c>
      <c r="N183" s="210" t="s">
        <v>38</v>
      </c>
      <c r="O183" s="74"/>
      <c r="P183" s="211">
        <f>O183*H183</f>
        <v>0</v>
      </c>
      <c r="Q183" s="211">
        <v>0</v>
      </c>
      <c r="R183" s="211">
        <f>Q183*H183</f>
        <v>0</v>
      </c>
      <c r="S183" s="211">
        <v>0</v>
      </c>
      <c r="T183" s="212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13" t="s">
        <v>190</v>
      </c>
      <c r="AT183" s="213" t="s">
        <v>140</v>
      </c>
      <c r="AU183" s="213" t="s">
        <v>116</v>
      </c>
      <c r="AY183" s="16" t="s">
        <v>138</v>
      </c>
      <c r="BE183" s="214">
        <f>IF(N183="základná",J183,0)</f>
        <v>0</v>
      </c>
      <c r="BF183" s="214">
        <f>IF(N183="znížená",J183,0)</f>
        <v>0</v>
      </c>
      <c r="BG183" s="214">
        <f>IF(N183="zákl. prenesená",J183,0)</f>
        <v>0</v>
      </c>
      <c r="BH183" s="214">
        <f>IF(N183="zníž. prenesená",J183,0)</f>
        <v>0</v>
      </c>
      <c r="BI183" s="214">
        <f>IF(N183="nulová",J183,0)</f>
        <v>0</v>
      </c>
      <c r="BJ183" s="16" t="s">
        <v>116</v>
      </c>
      <c r="BK183" s="214">
        <f>ROUND(I183*H183,2)</f>
        <v>0</v>
      </c>
      <c r="BL183" s="16" t="s">
        <v>190</v>
      </c>
      <c r="BM183" s="213" t="s">
        <v>265</v>
      </c>
    </row>
    <row r="184" s="2" customFormat="1" ht="21.75" customHeight="1">
      <c r="A184" s="35"/>
      <c r="B184" s="165"/>
      <c r="C184" s="224" t="s">
        <v>266</v>
      </c>
      <c r="D184" s="224" t="s">
        <v>225</v>
      </c>
      <c r="E184" s="225" t="s">
        <v>267</v>
      </c>
      <c r="F184" s="226" t="s">
        <v>268</v>
      </c>
      <c r="G184" s="227" t="s">
        <v>143</v>
      </c>
      <c r="H184" s="228">
        <v>1.984</v>
      </c>
      <c r="I184" s="229"/>
      <c r="J184" s="230">
        <f>ROUND(I184*H184,2)</f>
        <v>0</v>
      </c>
      <c r="K184" s="231"/>
      <c r="L184" s="232"/>
      <c r="M184" s="233" t="s">
        <v>1</v>
      </c>
      <c r="N184" s="234" t="s">
        <v>38</v>
      </c>
      <c r="O184" s="74"/>
      <c r="P184" s="211">
        <f>O184*H184</f>
        <v>0</v>
      </c>
      <c r="Q184" s="211">
        <v>0.55000000000000004</v>
      </c>
      <c r="R184" s="211">
        <f>Q184*H184</f>
        <v>1.0912000000000002</v>
      </c>
      <c r="S184" s="211">
        <v>0</v>
      </c>
      <c r="T184" s="212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3" t="s">
        <v>228</v>
      </c>
      <c r="AT184" s="213" t="s">
        <v>225</v>
      </c>
      <c r="AU184" s="213" t="s">
        <v>116</v>
      </c>
      <c r="AY184" s="16" t="s">
        <v>138</v>
      </c>
      <c r="BE184" s="214">
        <f>IF(N184="základná",J184,0)</f>
        <v>0</v>
      </c>
      <c r="BF184" s="214">
        <f>IF(N184="znížená",J184,0)</f>
        <v>0</v>
      </c>
      <c r="BG184" s="214">
        <f>IF(N184="zákl. prenesená",J184,0)</f>
        <v>0</v>
      </c>
      <c r="BH184" s="214">
        <f>IF(N184="zníž. prenesená",J184,0)</f>
        <v>0</v>
      </c>
      <c r="BI184" s="214">
        <f>IF(N184="nulová",J184,0)</f>
        <v>0</v>
      </c>
      <c r="BJ184" s="16" t="s">
        <v>116</v>
      </c>
      <c r="BK184" s="214">
        <f>ROUND(I184*H184,2)</f>
        <v>0</v>
      </c>
      <c r="BL184" s="16" t="s">
        <v>190</v>
      </c>
      <c r="BM184" s="213" t="s">
        <v>269</v>
      </c>
    </row>
    <row r="185" s="2" customFormat="1" ht="21.75" customHeight="1">
      <c r="A185" s="35"/>
      <c r="B185" s="165"/>
      <c r="C185" s="201" t="s">
        <v>270</v>
      </c>
      <c r="D185" s="201" t="s">
        <v>140</v>
      </c>
      <c r="E185" s="202" t="s">
        <v>271</v>
      </c>
      <c r="F185" s="203" t="s">
        <v>272</v>
      </c>
      <c r="G185" s="204" t="s">
        <v>210</v>
      </c>
      <c r="H185" s="205">
        <v>2.7610000000000001</v>
      </c>
      <c r="I185" s="206"/>
      <c r="J185" s="207">
        <f>ROUND(I185*H185,2)</f>
        <v>0</v>
      </c>
      <c r="K185" s="208"/>
      <c r="L185" s="36"/>
      <c r="M185" s="209" t="s">
        <v>1</v>
      </c>
      <c r="N185" s="210" t="s">
        <v>38</v>
      </c>
      <c r="O185" s="74"/>
      <c r="P185" s="211">
        <f>O185*H185</f>
        <v>0</v>
      </c>
      <c r="Q185" s="211">
        <v>0</v>
      </c>
      <c r="R185" s="211">
        <f>Q185*H185</f>
        <v>0</v>
      </c>
      <c r="S185" s="211">
        <v>0</v>
      </c>
      <c r="T185" s="212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3" t="s">
        <v>190</v>
      </c>
      <c r="AT185" s="213" t="s">
        <v>140</v>
      </c>
      <c r="AU185" s="213" t="s">
        <v>116</v>
      </c>
      <c r="AY185" s="16" t="s">
        <v>138</v>
      </c>
      <c r="BE185" s="214">
        <f>IF(N185="základná",J185,0)</f>
        <v>0</v>
      </c>
      <c r="BF185" s="214">
        <f>IF(N185="znížená",J185,0)</f>
        <v>0</v>
      </c>
      <c r="BG185" s="214">
        <f>IF(N185="zákl. prenesená",J185,0)</f>
        <v>0</v>
      </c>
      <c r="BH185" s="214">
        <f>IF(N185="zníž. prenesená",J185,0)</f>
        <v>0</v>
      </c>
      <c r="BI185" s="214">
        <f>IF(N185="nulová",J185,0)</f>
        <v>0</v>
      </c>
      <c r="BJ185" s="16" t="s">
        <v>116</v>
      </c>
      <c r="BK185" s="214">
        <f>ROUND(I185*H185,2)</f>
        <v>0</v>
      </c>
      <c r="BL185" s="16" t="s">
        <v>190</v>
      </c>
      <c r="BM185" s="213" t="s">
        <v>273</v>
      </c>
    </row>
    <row r="186" s="12" customFormat="1" ht="22.8" customHeight="1">
      <c r="A186" s="12"/>
      <c r="B186" s="188"/>
      <c r="C186" s="12"/>
      <c r="D186" s="189" t="s">
        <v>71</v>
      </c>
      <c r="E186" s="199" t="s">
        <v>274</v>
      </c>
      <c r="F186" s="199" t="s">
        <v>275</v>
      </c>
      <c r="G186" s="12"/>
      <c r="H186" s="12"/>
      <c r="I186" s="191"/>
      <c r="J186" s="200">
        <f>BK186</f>
        <v>0</v>
      </c>
      <c r="K186" s="12"/>
      <c r="L186" s="188"/>
      <c r="M186" s="193"/>
      <c r="N186" s="194"/>
      <c r="O186" s="194"/>
      <c r="P186" s="195">
        <f>SUM(P187:P191)</f>
        <v>0</v>
      </c>
      <c r="Q186" s="194"/>
      <c r="R186" s="195">
        <f>SUM(R187:R191)</f>
        <v>0</v>
      </c>
      <c r="S186" s="194"/>
      <c r="T186" s="196">
        <f>SUM(T187:T191)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189" t="s">
        <v>116</v>
      </c>
      <c r="AT186" s="197" t="s">
        <v>71</v>
      </c>
      <c r="AU186" s="197" t="s">
        <v>80</v>
      </c>
      <c r="AY186" s="189" t="s">
        <v>138</v>
      </c>
      <c r="BK186" s="198">
        <f>SUM(BK187:BK191)</f>
        <v>0</v>
      </c>
    </row>
    <row r="187" s="2" customFormat="1" ht="21.75" customHeight="1">
      <c r="A187" s="35"/>
      <c r="B187" s="165"/>
      <c r="C187" s="201" t="s">
        <v>215</v>
      </c>
      <c r="D187" s="201" t="s">
        <v>140</v>
      </c>
      <c r="E187" s="202" t="s">
        <v>276</v>
      </c>
      <c r="F187" s="203" t="s">
        <v>277</v>
      </c>
      <c r="G187" s="204" t="s">
        <v>189</v>
      </c>
      <c r="H187" s="205">
        <v>37</v>
      </c>
      <c r="I187" s="206"/>
      <c r="J187" s="207">
        <f>ROUND(I187*H187,2)</f>
        <v>0</v>
      </c>
      <c r="K187" s="208"/>
      <c r="L187" s="36"/>
      <c r="M187" s="209" t="s">
        <v>1</v>
      </c>
      <c r="N187" s="210" t="s">
        <v>38</v>
      </c>
      <c r="O187" s="74"/>
      <c r="P187" s="211">
        <f>O187*H187</f>
        <v>0</v>
      </c>
      <c r="Q187" s="211">
        <v>0</v>
      </c>
      <c r="R187" s="211">
        <f>Q187*H187</f>
        <v>0</v>
      </c>
      <c r="S187" s="211">
        <v>0</v>
      </c>
      <c r="T187" s="212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13" t="s">
        <v>190</v>
      </c>
      <c r="AT187" s="213" t="s">
        <v>140</v>
      </c>
      <c r="AU187" s="213" t="s">
        <v>116</v>
      </c>
      <c r="AY187" s="16" t="s">
        <v>138</v>
      </c>
      <c r="BE187" s="214">
        <f>IF(N187="základná",J187,0)</f>
        <v>0</v>
      </c>
      <c r="BF187" s="214">
        <f>IF(N187="znížená",J187,0)</f>
        <v>0</v>
      </c>
      <c r="BG187" s="214">
        <f>IF(N187="zákl. prenesená",J187,0)</f>
        <v>0</v>
      </c>
      <c r="BH187" s="214">
        <f>IF(N187="zníž. prenesená",J187,0)</f>
        <v>0</v>
      </c>
      <c r="BI187" s="214">
        <f>IF(N187="nulová",J187,0)</f>
        <v>0</v>
      </c>
      <c r="BJ187" s="16" t="s">
        <v>116</v>
      </c>
      <c r="BK187" s="214">
        <f>ROUND(I187*H187,2)</f>
        <v>0</v>
      </c>
      <c r="BL187" s="16" t="s">
        <v>190</v>
      </c>
      <c r="BM187" s="213" t="s">
        <v>220</v>
      </c>
    </row>
    <row r="188" s="2" customFormat="1" ht="21.75" customHeight="1">
      <c r="A188" s="35"/>
      <c r="B188" s="165"/>
      <c r="C188" s="201" t="s">
        <v>278</v>
      </c>
      <c r="D188" s="201" t="s">
        <v>140</v>
      </c>
      <c r="E188" s="202" t="s">
        <v>279</v>
      </c>
      <c r="F188" s="203" t="s">
        <v>280</v>
      </c>
      <c r="G188" s="204" t="s">
        <v>189</v>
      </c>
      <c r="H188" s="205">
        <v>37</v>
      </c>
      <c r="I188" s="206"/>
      <c r="J188" s="207">
        <f>ROUND(I188*H188,2)</f>
        <v>0</v>
      </c>
      <c r="K188" s="208"/>
      <c r="L188" s="36"/>
      <c r="M188" s="209" t="s">
        <v>1</v>
      </c>
      <c r="N188" s="210" t="s">
        <v>38</v>
      </c>
      <c r="O188" s="74"/>
      <c r="P188" s="211">
        <f>O188*H188</f>
        <v>0</v>
      </c>
      <c r="Q188" s="211">
        <v>0</v>
      </c>
      <c r="R188" s="211">
        <f>Q188*H188</f>
        <v>0</v>
      </c>
      <c r="S188" s="211">
        <v>0</v>
      </c>
      <c r="T188" s="212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13" t="s">
        <v>190</v>
      </c>
      <c r="AT188" s="213" t="s">
        <v>140</v>
      </c>
      <c r="AU188" s="213" t="s">
        <v>116</v>
      </c>
      <c r="AY188" s="16" t="s">
        <v>138</v>
      </c>
      <c r="BE188" s="214">
        <f>IF(N188="základná",J188,0)</f>
        <v>0</v>
      </c>
      <c r="BF188" s="214">
        <f>IF(N188="znížená",J188,0)</f>
        <v>0</v>
      </c>
      <c r="BG188" s="214">
        <f>IF(N188="zákl. prenesená",J188,0)</f>
        <v>0</v>
      </c>
      <c r="BH188" s="214">
        <f>IF(N188="zníž. prenesená",J188,0)</f>
        <v>0</v>
      </c>
      <c r="BI188" s="214">
        <f>IF(N188="nulová",J188,0)</f>
        <v>0</v>
      </c>
      <c r="BJ188" s="16" t="s">
        <v>116</v>
      </c>
      <c r="BK188" s="214">
        <f>ROUND(I188*H188,2)</f>
        <v>0</v>
      </c>
      <c r="BL188" s="16" t="s">
        <v>190</v>
      </c>
      <c r="BM188" s="213" t="s">
        <v>236</v>
      </c>
    </row>
    <row r="189" s="2" customFormat="1" ht="21.75" customHeight="1">
      <c r="A189" s="35"/>
      <c r="B189" s="165"/>
      <c r="C189" s="201" t="s">
        <v>281</v>
      </c>
      <c r="D189" s="201" t="s">
        <v>140</v>
      </c>
      <c r="E189" s="202" t="s">
        <v>282</v>
      </c>
      <c r="F189" s="203" t="s">
        <v>283</v>
      </c>
      <c r="G189" s="204" t="s">
        <v>189</v>
      </c>
      <c r="H189" s="205">
        <v>12</v>
      </c>
      <c r="I189" s="206"/>
      <c r="J189" s="207">
        <f>ROUND(I189*H189,2)</f>
        <v>0</v>
      </c>
      <c r="K189" s="208"/>
      <c r="L189" s="36"/>
      <c r="M189" s="209" t="s">
        <v>1</v>
      </c>
      <c r="N189" s="210" t="s">
        <v>38</v>
      </c>
      <c r="O189" s="74"/>
      <c r="P189" s="211">
        <f>O189*H189</f>
        <v>0</v>
      </c>
      <c r="Q189" s="211">
        <v>0</v>
      </c>
      <c r="R189" s="211">
        <f>Q189*H189</f>
        <v>0</v>
      </c>
      <c r="S189" s="211">
        <v>0</v>
      </c>
      <c r="T189" s="212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3" t="s">
        <v>190</v>
      </c>
      <c r="AT189" s="213" t="s">
        <v>140</v>
      </c>
      <c r="AU189" s="213" t="s">
        <v>116</v>
      </c>
      <c r="AY189" s="16" t="s">
        <v>138</v>
      </c>
      <c r="BE189" s="214">
        <f>IF(N189="základná",J189,0)</f>
        <v>0</v>
      </c>
      <c r="BF189" s="214">
        <f>IF(N189="znížená",J189,0)</f>
        <v>0</v>
      </c>
      <c r="BG189" s="214">
        <f>IF(N189="zákl. prenesená",J189,0)</f>
        <v>0</v>
      </c>
      <c r="BH189" s="214">
        <f>IF(N189="zníž. prenesená",J189,0)</f>
        <v>0</v>
      </c>
      <c r="BI189" s="214">
        <f>IF(N189="nulová",J189,0)</f>
        <v>0</v>
      </c>
      <c r="BJ189" s="16" t="s">
        <v>116</v>
      </c>
      <c r="BK189" s="214">
        <f>ROUND(I189*H189,2)</f>
        <v>0</v>
      </c>
      <c r="BL189" s="16" t="s">
        <v>190</v>
      </c>
      <c r="BM189" s="213" t="s">
        <v>258</v>
      </c>
    </row>
    <row r="190" s="2" customFormat="1" ht="21.75" customHeight="1">
      <c r="A190" s="35"/>
      <c r="B190" s="165"/>
      <c r="C190" s="201" t="s">
        <v>284</v>
      </c>
      <c r="D190" s="201" t="s">
        <v>140</v>
      </c>
      <c r="E190" s="202" t="s">
        <v>285</v>
      </c>
      <c r="F190" s="203" t="s">
        <v>286</v>
      </c>
      <c r="G190" s="204" t="s">
        <v>189</v>
      </c>
      <c r="H190" s="205">
        <v>12</v>
      </c>
      <c r="I190" s="206"/>
      <c r="J190" s="207">
        <f>ROUND(I190*H190,2)</f>
        <v>0</v>
      </c>
      <c r="K190" s="208"/>
      <c r="L190" s="36"/>
      <c r="M190" s="209" t="s">
        <v>1</v>
      </c>
      <c r="N190" s="210" t="s">
        <v>38</v>
      </c>
      <c r="O190" s="74"/>
      <c r="P190" s="211">
        <f>O190*H190</f>
        <v>0</v>
      </c>
      <c r="Q190" s="211">
        <v>0</v>
      </c>
      <c r="R190" s="211">
        <f>Q190*H190</f>
        <v>0</v>
      </c>
      <c r="S190" s="211">
        <v>0</v>
      </c>
      <c r="T190" s="212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3" t="s">
        <v>190</v>
      </c>
      <c r="AT190" s="213" t="s">
        <v>140</v>
      </c>
      <c r="AU190" s="213" t="s">
        <v>116</v>
      </c>
      <c r="AY190" s="16" t="s">
        <v>138</v>
      </c>
      <c r="BE190" s="214">
        <f>IF(N190="základná",J190,0)</f>
        <v>0</v>
      </c>
      <c r="BF190" s="214">
        <f>IF(N190="znížená",J190,0)</f>
        <v>0</v>
      </c>
      <c r="BG190" s="214">
        <f>IF(N190="zákl. prenesená",J190,0)</f>
        <v>0</v>
      </c>
      <c r="BH190" s="214">
        <f>IF(N190="zníž. prenesená",J190,0)</f>
        <v>0</v>
      </c>
      <c r="BI190" s="214">
        <f>IF(N190="nulová",J190,0)</f>
        <v>0</v>
      </c>
      <c r="BJ190" s="16" t="s">
        <v>116</v>
      </c>
      <c r="BK190" s="214">
        <f>ROUND(I190*H190,2)</f>
        <v>0</v>
      </c>
      <c r="BL190" s="16" t="s">
        <v>190</v>
      </c>
      <c r="BM190" s="213" t="s">
        <v>159</v>
      </c>
    </row>
    <row r="191" s="2" customFormat="1" ht="21.75" customHeight="1">
      <c r="A191" s="35"/>
      <c r="B191" s="165"/>
      <c r="C191" s="201" t="s">
        <v>233</v>
      </c>
      <c r="D191" s="201" t="s">
        <v>140</v>
      </c>
      <c r="E191" s="202" t="s">
        <v>287</v>
      </c>
      <c r="F191" s="203" t="s">
        <v>288</v>
      </c>
      <c r="G191" s="204" t="s">
        <v>210</v>
      </c>
      <c r="H191" s="205">
        <v>0.12</v>
      </c>
      <c r="I191" s="206"/>
      <c r="J191" s="207">
        <f>ROUND(I191*H191,2)</f>
        <v>0</v>
      </c>
      <c r="K191" s="208"/>
      <c r="L191" s="36"/>
      <c r="M191" s="209" t="s">
        <v>1</v>
      </c>
      <c r="N191" s="210" t="s">
        <v>38</v>
      </c>
      <c r="O191" s="74"/>
      <c r="P191" s="211">
        <f>O191*H191</f>
        <v>0</v>
      </c>
      <c r="Q191" s="211">
        <v>0</v>
      </c>
      <c r="R191" s="211">
        <f>Q191*H191</f>
        <v>0</v>
      </c>
      <c r="S191" s="211">
        <v>0</v>
      </c>
      <c r="T191" s="212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13" t="s">
        <v>190</v>
      </c>
      <c r="AT191" s="213" t="s">
        <v>140</v>
      </c>
      <c r="AU191" s="213" t="s">
        <v>116</v>
      </c>
      <c r="AY191" s="16" t="s">
        <v>138</v>
      </c>
      <c r="BE191" s="214">
        <f>IF(N191="základná",J191,0)</f>
        <v>0</v>
      </c>
      <c r="BF191" s="214">
        <f>IF(N191="znížená",J191,0)</f>
        <v>0</v>
      </c>
      <c r="BG191" s="214">
        <f>IF(N191="zákl. prenesená",J191,0)</f>
        <v>0</v>
      </c>
      <c r="BH191" s="214">
        <f>IF(N191="zníž. prenesená",J191,0)</f>
        <v>0</v>
      </c>
      <c r="BI191" s="214">
        <f>IF(N191="nulová",J191,0)</f>
        <v>0</v>
      </c>
      <c r="BJ191" s="16" t="s">
        <v>116</v>
      </c>
      <c r="BK191" s="214">
        <f>ROUND(I191*H191,2)</f>
        <v>0</v>
      </c>
      <c r="BL191" s="16" t="s">
        <v>190</v>
      </c>
      <c r="BM191" s="213" t="s">
        <v>289</v>
      </c>
    </row>
    <row r="192" s="12" customFormat="1" ht="22.8" customHeight="1">
      <c r="A192" s="12"/>
      <c r="B192" s="188"/>
      <c r="C192" s="12"/>
      <c r="D192" s="189" t="s">
        <v>71</v>
      </c>
      <c r="E192" s="199" t="s">
        <v>290</v>
      </c>
      <c r="F192" s="199" t="s">
        <v>291</v>
      </c>
      <c r="G192" s="12"/>
      <c r="H192" s="12"/>
      <c r="I192" s="191"/>
      <c r="J192" s="200">
        <f>BK192</f>
        <v>0</v>
      </c>
      <c r="K192" s="12"/>
      <c r="L192" s="188"/>
      <c r="M192" s="193"/>
      <c r="N192" s="194"/>
      <c r="O192" s="194"/>
      <c r="P192" s="195">
        <f>SUM(P193:P194)</f>
        <v>0</v>
      </c>
      <c r="Q192" s="194"/>
      <c r="R192" s="195">
        <f>SUM(R193:R194)</f>
        <v>0</v>
      </c>
      <c r="S192" s="194"/>
      <c r="T192" s="196">
        <f>SUM(T193:T194)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189" t="s">
        <v>116</v>
      </c>
      <c r="AT192" s="197" t="s">
        <v>71</v>
      </c>
      <c r="AU192" s="197" t="s">
        <v>80</v>
      </c>
      <c r="AY192" s="189" t="s">
        <v>138</v>
      </c>
      <c r="BK192" s="198">
        <f>SUM(BK193:BK194)</f>
        <v>0</v>
      </c>
    </row>
    <row r="193" s="2" customFormat="1" ht="21.75" customHeight="1">
      <c r="A193" s="35"/>
      <c r="B193" s="165"/>
      <c r="C193" s="201" t="s">
        <v>292</v>
      </c>
      <c r="D193" s="201" t="s">
        <v>140</v>
      </c>
      <c r="E193" s="202" t="s">
        <v>293</v>
      </c>
      <c r="F193" s="203" t="s">
        <v>294</v>
      </c>
      <c r="G193" s="204" t="s">
        <v>295</v>
      </c>
      <c r="H193" s="205">
        <v>6</v>
      </c>
      <c r="I193" s="206"/>
      <c r="J193" s="207">
        <f>ROUND(I193*H193,2)</f>
        <v>0</v>
      </c>
      <c r="K193" s="208"/>
      <c r="L193" s="36"/>
      <c r="M193" s="209" t="s">
        <v>1</v>
      </c>
      <c r="N193" s="210" t="s">
        <v>38</v>
      </c>
      <c r="O193" s="74"/>
      <c r="P193" s="211">
        <f>O193*H193</f>
        <v>0</v>
      </c>
      <c r="Q193" s="211">
        <v>0</v>
      </c>
      <c r="R193" s="211">
        <f>Q193*H193</f>
        <v>0</v>
      </c>
      <c r="S193" s="211">
        <v>0</v>
      </c>
      <c r="T193" s="212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3" t="s">
        <v>190</v>
      </c>
      <c r="AT193" s="213" t="s">
        <v>140</v>
      </c>
      <c r="AU193" s="213" t="s">
        <v>116</v>
      </c>
      <c r="AY193" s="16" t="s">
        <v>138</v>
      </c>
      <c r="BE193" s="214">
        <f>IF(N193="základná",J193,0)</f>
        <v>0</v>
      </c>
      <c r="BF193" s="214">
        <f>IF(N193="znížená",J193,0)</f>
        <v>0</v>
      </c>
      <c r="BG193" s="214">
        <f>IF(N193="zákl. prenesená",J193,0)</f>
        <v>0</v>
      </c>
      <c r="BH193" s="214">
        <f>IF(N193="zníž. prenesená",J193,0)</f>
        <v>0</v>
      </c>
      <c r="BI193" s="214">
        <f>IF(N193="nulová",J193,0)</f>
        <v>0</v>
      </c>
      <c r="BJ193" s="16" t="s">
        <v>116</v>
      </c>
      <c r="BK193" s="214">
        <f>ROUND(I193*H193,2)</f>
        <v>0</v>
      </c>
      <c r="BL193" s="16" t="s">
        <v>190</v>
      </c>
      <c r="BM193" s="213" t="s">
        <v>194</v>
      </c>
    </row>
    <row r="194" s="2" customFormat="1" ht="21.75" customHeight="1">
      <c r="A194" s="35"/>
      <c r="B194" s="165"/>
      <c r="C194" s="201" t="s">
        <v>228</v>
      </c>
      <c r="D194" s="201" t="s">
        <v>140</v>
      </c>
      <c r="E194" s="202" t="s">
        <v>296</v>
      </c>
      <c r="F194" s="203" t="s">
        <v>297</v>
      </c>
      <c r="G194" s="204" t="s">
        <v>150</v>
      </c>
      <c r="H194" s="205">
        <v>17.108000000000001</v>
      </c>
      <c r="I194" s="206"/>
      <c r="J194" s="207">
        <f>ROUND(I194*H194,2)</f>
        <v>0</v>
      </c>
      <c r="K194" s="208"/>
      <c r="L194" s="36"/>
      <c r="M194" s="209" t="s">
        <v>1</v>
      </c>
      <c r="N194" s="210" t="s">
        <v>38</v>
      </c>
      <c r="O194" s="74"/>
      <c r="P194" s="211">
        <f>O194*H194</f>
        <v>0</v>
      </c>
      <c r="Q194" s="211">
        <v>0</v>
      </c>
      <c r="R194" s="211">
        <f>Q194*H194</f>
        <v>0</v>
      </c>
      <c r="S194" s="211">
        <v>0</v>
      </c>
      <c r="T194" s="212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13" t="s">
        <v>190</v>
      </c>
      <c r="AT194" s="213" t="s">
        <v>140</v>
      </c>
      <c r="AU194" s="213" t="s">
        <v>116</v>
      </c>
      <c r="AY194" s="16" t="s">
        <v>138</v>
      </c>
      <c r="BE194" s="214">
        <f>IF(N194="základná",J194,0)</f>
        <v>0</v>
      </c>
      <c r="BF194" s="214">
        <f>IF(N194="znížená",J194,0)</f>
        <v>0</v>
      </c>
      <c r="BG194" s="214">
        <f>IF(N194="zákl. prenesená",J194,0)</f>
        <v>0</v>
      </c>
      <c r="BH194" s="214">
        <f>IF(N194="zníž. prenesená",J194,0)</f>
        <v>0</v>
      </c>
      <c r="BI194" s="214">
        <f>IF(N194="nulová",J194,0)</f>
        <v>0</v>
      </c>
      <c r="BJ194" s="16" t="s">
        <v>116</v>
      </c>
      <c r="BK194" s="214">
        <f>ROUND(I194*H194,2)</f>
        <v>0</v>
      </c>
      <c r="BL194" s="16" t="s">
        <v>190</v>
      </c>
      <c r="BM194" s="213" t="s">
        <v>153</v>
      </c>
    </row>
    <row r="195" s="12" customFormat="1" ht="22.8" customHeight="1">
      <c r="A195" s="12"/>
      <c r="B195" s="188"/>
      <c r="C195" s="12"/>
      <c r="D195" s="189" t="s">
        <v>71</v>
      </c>
      <c r="E195" s="199" t="s">
        <v>298</v>
      </c>
      <c r="F195" s="199" t="s">
        <v>299</v>
      </c>
      <c r="G195" s="12"/>
      <c r="H195" s="12"/>
      <c r="I195" s="191"/>
      <c r="J195" s="200">
        <f>BK195</f>
        <v>0</v>
      </c>
      <c r="K195" s="12"/>
      <c r="L195" s="188"/>
      <c r="M195" s="193"/>
      <c r="N195" s="194"/>
      <c r="O195" s="194"/>
      <c r="P195" s="195">
        <f>SUM(P196:P197)</f>
        <v>0</v>
      </c>
      <c r="Q195" s="194"/>
      <c r="R195" s="195">
        <f>SUM(R196:R197)</f>
        <v>0</v>
      </c>
      <c r="S195" s="194"/>
      <c r="T195" s="196">
        <f>SUM(T196:T197)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189" t="s">
        <v>116</v>
      </c>
      <c r="AT195" s="197" t="s">
        <v>71</v>
      </c>
      <c r="AU195" s="197" t="s">
        <v>80</v>
      </c>
      <c r="AY195" s="189" t="s">
        <v>138</v>
      </c>
      <c r="BK195" s="198">
        <f>SUM(BK196:BK197)</f>
        <v>0</v>
      </c>
    </row>
    <row r="196" s="2" customFormat="1" ht="16.5" customHeight="1">
      <c r="A196" s="35"/>
      <c r="B196" s="165"/>
      <c r="C196" s="201" t="s">
        <v>273</v>
      </c>
      <c r="D196" s="201" t="s">
        <v>140</v>
      </c>
      <c r="E196" s="202" t="s">
        <v>300</v>
      </c>
      <c r="F196" s="203" t="s">
        <v>301</v>
      </c>
      <c r="G196" s="204" t="s">
        <v>150</v>
      </c>
      <c r="H196" s="205">
        <v>18.719999999999999</v>
      </c>
      <c r="I196" s="206"/>
      <c r="J196" s="207">
        <f>ROUND(I196*H196,2)</f>
        <v>0</v>
      </c>
      <c r="K196" s="208"/>
      <c r="L196" s="36"/>
      <c r="M196" s="209" t="s">
        <v>1</v>
      </c>
      <c r="N196" s="210" t="s">
        <v>38</v>
      </c>
      <c r="O196" s="74"/>
      <c r="P196" s="211">
        <f>O196*H196</f>
        <v>0</v>
      </c>
      <c r="Q196" s="211">
        <v>0</v>
      </c>
      <c r="R196" s="211">
        <f>Q196*H196</f>
        <v>0</v>
      </c>
      <c r="S196" s="211">
        <v>0</v>
      </c>
      <c r="T196" s="212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13" t="s">
        <v>190</v>
      </c>
      <c r="AT196" s="213" t="s">
        <v>140</v>
      </c>
      <c r="AU196" s="213" t="s">
        <v>116</v>
      </c>
      <c r="AY196" s="16" t="s">
        <v>138</v>
      </c>
      <c r="BE196" s="214">
        <f>IF(N196="základná",J196,0)</f>
        <v>0</v>
      </c>
      <c r="BF196" s="214">
        <f>IF(N196="znížená",J196,0)</f>
        <v>0</v>
      </c>
      <c r="BG196" s="214">
        <f>IF(N196="zákl. prenesená",J196,0)</f>
        <v>0</v>
      </c>
      <c r="BH196" s="214">
        <f>IF(N196="zníž. prenesená",J196,0)</f>
        <v>0</v>
      </c>
      <c r="BI196" s="214">
        <f>IF(N196="nulová",J196,0)</f>
        <v>0</v>
      </c>
      <c r="BJ196" s="16" t="s">
        <v>116</v>
      </c>
      <c r="BK196" s="214">
        <f>ROUND(I196*H196,2)</f>
        <v>0</v>
      </c>
      <c r="BL196" s="16" t="s">
        <v>190</v>
      </c>
      <c r="BM196" s="213" t="s">
        <v>302</v>
      </c>
    </row>
    <row r="197" s="2" customFormat="1" ht="21.75" customHeight="1">
      <c r="A197" s="35"/>
      <c r="B197" s="165"/>
      <c r="C197" s="201" t="s">
        <v>303</v>
      </c>
      <c r="D197" s="201" t="s">
        <v>140</v>
      </c>
      <c r="E197" s="202" t="s">
        <v>304</v>
      </c>
      <c r="F197" s="203" t="s">
        <v>305</v>
      </c>
      <c r="G197" s="204" t="s">
        <v>210</v>
      </c>
      <c r="H197" s="205">
        <v>1.069</v>
      </c>
      <c r="I197" s="206"/>
      <c r="J197" s="207">
        <f>ROUND(I197*H197,2)</f>
        <v>0</v>
      </c>
      <c r="K197" s="208"/>
      <c r="L197" s="36"/>
      <c r="M197" s="209" t="s">
        <v>1</v>
      </c>
      <c r="N197" s="210" t="s">
        <v>38</v>
      </c>
      <c r="O197" s="74"/>
      <c r="P197" s="211">
        <f>O197*H197</f>
        <v>0</v>
      </c>
      <c r="Q197" s="211">
        <v>0</v>
      </c>
      <c r="R197" s="211">
        <f>Q197*H197</f>
        <v>0</v>
      </c>
      <c r="S197" s="211">
        <v>0</v>
      </c>
      <c r="T197" s="212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13" t="s">
        <v>190</v>
      </c>
      <c r="AT197" s="213" t="s">
        <v>140</v>
      </c>
      <c r="AU197" s="213" t="s">
        <v>116</v>
      </c>
      <c r="AY197" s="16" t="s">
        <v>138</v>
      </c>
      <c r="BE197" s="214">
        <f>IF(N197="základná",J197,0)</f>
        <v>0</v>
      </c>
      <c r="BF197" s="214">
        <f>IF(N197="znížená",J197,0)</f>
        <v>0</v>
      </c>
      <c r="BG197" s="214">
        <f>IF(N197="zákl. prenesená",J197,0)</f>
        <v>0</v>
      </c>
      <c r="BH197" s="214">
        <f>IF(N197="zníž. prenesená",J197,0)</f>
        <v>0</v>
      </c>
      <c r="BI197" s="214">
        <f>IF(N197="nulová",J197,0)</f>
        <v>0</v>
      </c>
      <c r="BJ197" s="16" t="s">
        <v>116</v>
      </c>
      <c r="BK197" s="214">
        <f>ROUND(I197*H197,2)</f>
        <v>0</v>
      </c>
      <c r="BL197" s="16" t="s">
        <v>190</v>
      </c>
      <c r="BM197" s="213" t="s">
        <v>306</v>
      </c>
    </row>
    <row r="198" s="12" customFormat="1" ht="22.8" customHeight="1">
      <c r="A198" s="12"/>
      <c r="B198" s="188"/>
      <c r="C198" s="12"/>
      <c r="D198" s="189" t="s">
        <v>71</v>
      </c>
      <c r="E198" s="199" t="s">
        <v>307</v>
      </c>
      <c r="F198" s="199" t="s">
        <v>308</v>
      </c>
      <c r="G198" s="12"/>
      <c r="H198" s="12"/>
      <c r="I198" s="191"/>
      <c r="J198" s="200">
        <f>BK198</f>
        <v>0</v>
      </c>
      <c r="K198" s="12"/>
      <c r="L198" s="188"/>
      <c r="M198" s="193"/>
      <c r="N198" s="194"/>
      <c r="O198" s="194"/>
      <c r="P198" s="195">
        <f>SUM(P199:P200)</f>
        <v>0</v>
      </c>
      <c r="Q198" s="194"/>
      <c r="R198" s="195">
        <f>SUM(R199:R200)</f>
        <v>0</v>
      </c>
      <c r="S198" s="194"/>
      <c r="T198" s="196">
        <f>SUM(T199:T200)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189" t="s">
        <v>116</v>
      </c>
      <c r="AT198" s="197" t="s">
        <v>71</v>
      </c>
      <c r="AU198" s="197" t="s">
        <v>80</v>
      </c>
      <c r="AY198" s="189" t="s">
        <v>138</v>
      </c>
      <c r="BK198" s="198">
        <f>SUM(BK199:BK200)</f>
        <v>0</v>
      </c>
    </row>
    <row r="199" s="2" customFormat="1" ht="16.5" customHeight="1">
      <c r="A199" s="35"/>
      <c r="B199" s="165"/>
      <c r="C199" s="201" t="s">
        <v>253</v>
      </c>
      <c r="D199" s="201" t="s">
        <v>140</v>
      </c>
      <c r="E199" s="202" t="s">
        <v>309</v>
      </c>
      <c r="F199" s="203" t="s">
        <v>310</v>
      </c>
      <c r="G199" s="204" t="s">
        <v>150</v>
      </c>
      <c r="H199" s="205">
        <v>18.719999999999999</v>
      </c>
      <c r="I199" s="206"/>
      <c r="J199" s="207">
        <f>ROUND(I199*H199,2)</f>
        <v>0</v>
      </c>
      <c r="K199" s="208"/>
      <c r="L199" s="36"/>
      <c r="M199" s="209" t="s">
        <v>1</v>
      </c>
      <c r="N199" s="210" t="s">
        <v>38</v>
      </c>
      <c r="O199" s="74"/>
      <c r="P199" s="211">
        <f>O199*H199</f>
        <v>0</v>
      </c>
      <c r="Q199" s="211">
        <v>0</v>
      </c>
      <c r="R199" s="211">
        <f>Q199*H199</f>
        <v>0</v>
      </c>
      <c r="S199" s="211">
        <v>0</v>
      </c>
      <c r="T199" s="212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13" t="s">
        <v>190</v>
      </c>
      <c r="AT199" s="213" t="s">
        <v>140</v>
      </c>
      <c r="AU199" s="213" t="s">
        <v>116</v>
      </c>
      <c r="AY199" s="16" t="s">
        <v>138</v>
      </c>
      <c r="BE199" s="214">
        <f>IF(N199="základná",J199,0)</f>
        <v>0</v>
      </c>
      <c r="BF199" s="214">
        <f>IF(N199="znížená",J199,0)</f>
        <v>0</v>
      </c>
      <c r="BG199" s="214">
        <f>IF(N199="zákl. prenesená",J199,0)</f>
        <v>0</v>
      </c>
      <c r="BH199" s="214">
        <f>IF(N199="zníž. prenesená",J199,0)</f>
        <v>0</v>
      </c>
      <c r="BI199" s="214">
        <f>IF(N199="nulová",J199,0)</f>
        <v>0</v>
      </c>
      <c r="BJ199" s="16" t="s">
        <v>116</v>
      </c>
      <c r="BK199" s="214">
        <f>ROUND(I199*H199,2)</f>
        <v>0</v>
      </c>
      <c r="BL199" s="16" t="s">
        <v>190</v>
      </c>
      <c r="BM199" s="213" t="s">
        <v>311</v>
      </c>
    </row>
    <row r="200" s="2" customFormat="1" ht="21.75" customHeight="1">
      <c r="A200" s="35"/>
      <c r="B200" s="165"/>
      <c r="C200" s="201" t="s">
        <v>312</v>
      </c>
      <c r="D200" s="201" t="s">
        <v>140</v>
      </c>
      <c r="E200" s="202" t="s">
        <v>313</v>
      </c>
      <c r="F200" s="203" t="s">
        <v>314</v>
      </c>
      <c r="G200" s="204" t="s">
        <v>210</v>
      </c>
      <c r="H200" s="205">
        <v>0.14000000000000001</v>
      </c>
      <c r="I200" s="206"/>
      <c r="J200" s="207">
        <f>ROUND(I200*H200,2)</f>
        <v>0</v>
      </c>
      <c r="K200" s="208"/>
      <c r="L200" s="36"/>
      <c r="M200" s="209" t="s">
        <v>1</v>
      </c>
      <c r="N200" s="210" t="s">
        <v>38</v>
      </c>
      <c r="O200" s="74"/>
      <c r="P200" s="211">
        <f>O200*H200</f>
        <v>0</v>
      </c>
      <c r="Q200" s="211">
        <v>0</v>
      </c>
      <c r="R200" s="211">
        <f>Q200*H200</f>
        <v>0</v>
      </c>
      <c r="S200" s="211">
        <v>0</v>
      </c>
      <c r="T200" s="212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3" t="s">
        <v>190</v>
      </c>
      <c r="AT200" s="213" t="s">
        <v>140</v>
      </c>
      <c r="AU200" s="213" t="s">
        <v>116</v>
      </c>
      <c r="AY200" s="16" t="s">
        <v>138</v>
      </c>
      <c r="BE200" s="214">
        <f>IF(N200="základná",J200,0)</f>
        <v>0</v>
      </c>
      <c r="BF200" s="214">
        <f>IF(N200="znížená",J200,0)</f>
        <v>0</v>
      </c>
      <c r="BG200" s="214">
        <f>IF(N200="zákl. prenesená",J200,0)</f>
        <v>0</v>
      </c>
      <c r="BH200" s="214">
        <f>IF(N200="zníž. prenesená",J200,0)</f>
        <v>0</v>
      </c>
      <c r="BI200" s="214">
        <f>IF(N200="nulová",J200,0)</f>
        <v>0</v>
      </c>
      <c r="BJ200" s="16" t="s">
        <v>116</v>
      </c>
      <c r="BK200" s="214">
        <f>ROUND(I200*H200,2)</f>
        <v>0</v>
      </c>
      <c r="BL200" s="16" t="s">
        <v>190</v>
      </c>
      <c r="BM200" s="213" t="s">
        <v>315</v>
      </c>
    </row>
    <row r="201" s="12" customFormat="1" ht="22.8" customHeight="1">
      <c r="A201" s="12"/>
      <c r="B201" s="188"/>
      <c r="C201" s="12"/>
      <c r="D201" s="189" t="s">
        <v>71</v>
      </c>
      <c r="E201" s="199" t="s">
        <v>316</v>
      </c>
      <c r="F201" s="199" t="s">
        <v>317</v>
      </c>
      <c r="G201" s="12"/>
      <c r="H201" s="12"/>
      <c r="I201" s="191"/>
      <c r="J201" s="200">
        <f>BK201</f>
        <v>0</v>
      </c>
      <c r="K201" s="12"/>
      <c r="L201" s="188"/>
      <c r="M201" s="193"/>
      <c r="N201" s="194"/>
      <c r="O201" s="194"/>
      <c r="P201" s="195">
        <f>SUM(P202:P203)</f>
        <v>0</v>
      </c>
      <c r="Q201" s="194"/>
      <c r="R201" s="195">
        <f>SUM(R202:R203)</f>
        <v>0</v>
      </c>
      <c r="S201" s="194"/>
      <c r="T201" s="196">
        <f>SUM(T202:T203)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189" t="s">
        <v>116</v>
      </c>
      <c r="AT201" s="197" t="s">
        <v>71</v>
      </c>
      <c r="AU201" s="197" t="s">
        <v>80</v>
      </c>
      <c r="AY201" s="189" t="s">
        <v>138</v>
      </c>
      <c r="BK201" s="198">
        <f>SUM(BK202:BK203)</f>
        <v>0</v>
      </c>
    </row>
    <row r="202" s="2" customFormat="1" ht="21.75" customHeight="1">
      <c r="A202" s="35"/>
      <c r="B202" s="165"/>
      <c r="C202" s="201" t="s">
        <v>257</v>
      </c>
      <c r="D202" s="201" t="s">
        <v>140</v>
      </c>
      <c r="E202" s="202" t="s">
        <v>318</v>
      </c>
      <c r="F202" s="203" t="s">
        <v>319</v>
      </c>
      <c r="G202" s="204" t="s">
        <v>150</v>
      </c>
      <c r="H202" s="205">
        <v>111.3</v>
      </c>
      <c r="I202" s="206"/>
      <c r="J202" s="207">
        <f>ROUND(I202*H202,2)</f>
        <v>0</v>
      </c>
      <c r="K202" s="208"/>
      <c r="L202" s="36"/>
      <c r="M202" s="209" t="s">
        <v>1</v>
      </c>
      <c r="N202" s="210" t="s">
        <v>38</v>
      </c>
      <c r="O202" s="74"/>
      <c r="P202" s="211">
        <f>O202*H202</f>
        <v>0</v>
      </c>
      <c r="Q202" s="211">
        <v>0</v>
      </c>
      <c r="R202" s="211">
        <f>Q202*H202</f>
        <v>0</v>
      </c>
      <c r="S202" s="211">
        <v>0</v>
      </c>
      <c r="T202" s="212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13" t="s">
        <v>190</v>
      </c>
      <c r="AT202" s="213" t="s">
        <v>140</v>
      </c>
      <c r="AU202" s="213" t="s">
        <v>116</v>
      </c>
      <c r="AY202" s="16" t="s">
        <v>138</v>
      </c>
      <c r="BE202" s="214">
        <f>IF(N202="základná",J202,0)</f>
        <v>0</v>
      </c>
      <c r="BF202" s="214">
        <f>IF(N202="znížená",J202,0)</f>
        <v>0</v>
      </c>
      <c r="BG202" s="214">
        <f>IF(N202="zákl. prenesená",J202,0)</f>
        <v>0</v>
      </c>
      <c r="BH202" s="214">
        <f>IF(N202="zníž. prenesená",J202,0)</f>
        <v>0</v>
      </c>
      <c r="BI202" s="214">
        <f>IF(N202="nulová",J202,0)</f>
        <v>0</v>
      </c>
      <c r="BJ202" s="16" t="s">
        <v>116</v>
      </c>
      <c r="BK202" s="214">
        <f>ROUND(I202*H202,2)</f>
        <v>0</v>
      </c>
      <c r="BL202" s="16" t="s">
        <v>190</v>
      </c>
      <c r="BM202" s="213" t="s">
        <v>320</v>
      </c>
    </row>
    <row r="203" s="2" customFormat="1" ht="21.75" customHeight="1">
      <c r="A203" s="35"/>
      <c r="B203" s="165"/>
      <c r="C203" s="201" t="s">
        <v>321</v>
      </c>
      <c r="D203" s="201" t="s">
        <v>140</v>
      </c>
      <c r="E203" s="202" t="s">
        <v>318</v>
      </c>
      <c r="F203" s="203" t="s">
        <v>319</v>
      </c>
      <c r="G203" s="204" t="s">
        <v>150</v>
      </c>
      <c r="H203" s="205">
        <v>25.829999999999998</v>
      </c>
      <c r="I203" s="206"/>
      <c r="J203" s="207">
        <f>ROUND(I203*H203,2)</f>
        <v>0</v>
      </c>
      <c r="K203" s="208"/>
      <c r="L203" s="36"/>
      <c r="M203" s="209" t="s">
        <v>1</v>
      </c>
      <c r="N203" s="210" t="s">
        <v>38</v>
      </c>
      <c r="O203" s="74"/>
      <c r="P203" s="211">
        <f>O203*H203</f>
        <v>0</v>
      </c>
      <c r="Q203" s="211">
        <v>0</v>
      </c>
      <c r="R203" s="211">
        <f>Q203*H203</f>
        <v>0</v>
      </c>
      <c r="S203" s="211">
        <v>0</v>
      </c>
      <c r="T203" s="212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13" t="s">
        <v>190</v>
      </c>
      <c r="AT203" s="213" t="s">
        <v>140</v>
      </c>
      <c r="AU203" s="213" t="s">
        <v>116</v>
      </c>
      <c r="AY203" s="16" t="s">
        <v>138</v>
      </c>
      <c r="BE203" s="214">
        <f>IF(N203="základná",J203,0)</f>
        <v>0</v>
      </c>
      <c r="BF203" s="214">
        <f>IF(N203="znížená",J203,0)</f>
        <v>0</v>
      </c>
      <c r="BG203" s="214">
        <f>IF(N203="zákl. prenesená",J203,0)</f>
        <v>0</v>
      </c>
      <c r="BH203" s="214">
        <f>IF(N203="zníž. prenesená",J203,0)</f>
        <v>0</v>
      </c>
      <c r="BI203" s="214">
        <f>IF(N203="nulová",J203,0)</f>
        <v>0</v>
      </c>
      <c r="BJ203" s="16" t="s">
        <v>116</v>
      </c>
      <c r="BK203" s="214">
        <f>ROUND(I203*H203,2)</f>
        <v>0</v>
      </c>
      <c r="BL203" s="16" t="s">
        <v>190</v>
      </c>
      <c r="BM203" s="213" t="s">
        <v>322</v>
      </c>
    </row>
    <row r="204" s="12" customFormat="1" ht="22.8" customHeight="1">
      <c r="A204" s="12"/>
      <c r="B204" s="188"/>
      <c r="C204" s="12"/>
      <c r="D204" s="189" t="s">
        <v>71</v>
      </c>
      <c r="E204" s="199" t="s">
        <v>323</v>
      </c>
      <c r="F204" s="199" t="s">
        <v>324</v>
      </c>
      <c r="G204" s="12"/>
      <c r="H204" s="12"/>
      <c r="I204" s="191"/>
      <c r="J204" s="200">
        <f>BK204</f>
        <v>0</v>
      </c>
      <c r="K204" s="12"/>
      <c r="L204" s="188"/>
      <c r="M204" s="193"/>
      <c r="N204" s="194"/>
      <c r="O204" s="194"/>
      <c r="P204" s="195">
        <f>SUM(P205:P206)</f>
        <v>0</v>
      </c>
      <c r="Q204" s="194"/>
      <c r="R204" s="195">
        <f>SUM(R205:R206)</f>
        <v>0</v>
      </c>
      <c r="S204" s="194"/>
      <c r="T204" s="196">
        <f>SUM(T205:T206)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189" t="s">
        <v>116</v>
      </c>
      <c r="AT204" s="197" t="s">
        <v>71</v>
      </c>
      <c r="AU204" s="197" t="s">
        <v>80</v>
      </c>
      <c r="AY204" s="189" t="s">
        <v>138</v>
      </c>
      <c r="BK204" s="198">
        <f>SUM(BK205:BK206)</f>
        <v>0</v>
      </c>
    </row>
    <row r="205" s="2" customFormat="1" ht="21.75" customHeight="1">
      <c r="A205" s="35"/>
      <c r="B205" s="165"/>
      <c r="C205" s="201" t="s">
        <v>265</v>
      </c>
      <c r="D205" s="201" t="s">
        <v>140</v>
      </c>
      <c r="E205" s="202" t="s">
        <v>325</v>
      </c>
      <c r="F205" s="203" t="s">
        <v>326</v>
      </c>
      <c r="G205" s="204" t="s">
        <v>150</v>
      </c>
      <c r="H205" s="205">
        <v>397.67500000000001</v>
      </c>
      <c r="I205" s="206"/>
      <c r="J205" s="207">
        <f>ROUND(I205*H205,2)</f>
        <v>0</v>
      </c>
      <c r="K205" s="208"/>
      <c r="L205" s="36"/>
      <c r="M205" s="209" t="s">
        <v>1</v>
      </c>
      <c r="N205" s="210" t="s">
        <v>38</v>
      </c>
      <c r="O205" s="74"/>
      <c r="P205" s="211">
        <f>O205*H205</f>
        <v>0</v>
      </c>
      <c r="Q205" s="211">
        <v>0</v>
      </c>
      <c r="R205" s="211">
        <f>Q205*H205</f>
        <v>0</v>
      </c>
      <c r="S205" s="211">
        <v>0</v>
      </c>
      <c r="T205" s="212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13" t="s">
        <v>190</v>
      </c>
      <c r="AT205" s="213" t="s">
        <v>140</v>
      </c>
      <c r="AU205" s="213" t="s">
        <v>116</v>
      </c>
      <c r="AY205" s="16" t="s">
        <v>138</v>
      </c>
      <c r="BE205" s="214">
        <f>IF(N205="základná",J205,0)</f>
        <v>0</v>
      </c>
      <c r="BF205" s="214">
        <f>IF(N205="znížená",J205,0)</f>
        <v>0</v>
      </c>
      <c r="BG205" s="214">
        <f>IF(N205="zákl. prenesená",J205,0)</f>
        <v>0</v>
      </c>
      <c r="BH205" s="214">
        <f>IF(N205="zníž. prenesená",J205,0)</f>
        <v>0</v>
      </c>
      <c r="BI205" s="214">
        <f>IF(N205="nulová",J205,0)</f>
        <v>0</v>
      </c>
      <c r="BJ205" s="16" t="s">
        <v>116</v>
      </c>
      <c r="BK205" s="214">
        <f>ROUND(I205*H205,2)</f>
        <v>0</v>
      </c>
      <c r="BL205" s="16" t="s">
        <v>190</v>
      </c>
      <c r="BM205" s="213" t="s">
        <v>327</v>
      </c>
    </row>
    <row r="206" s="2" customFormat="1" ht="21.75" customHeight="1">
      <c r="A206" s="35"/>
      <c r="B206" s="165"/>
      <c r="C206" s="201" t="s">
        <v>328</v>
      </c>
      <c r="D206" s="201" t="s">
        <v>140</v>
      </c>
      <c r="E206" s="202" t="s">
        <v>329</v>
      </c>
      <c r="F206" s="203" t="s">
        <v>330</v>
      </c>
      <c r="G206" s="204" t="s">
        <v>150</v>
      </c>
      <c r="H206" s="205">
        <v>397.67500000000001</v>
      </c>
      <c r="I206" s="206"/>
      <c r="J206" s="207">
        <f>ROUND(I206*H206,2)</f>
        <v>0</v>
      </c>
      <c r="K206" s="208"/>
      <c r="L206" s="36"/>
      <c r="M206" s="235" t="s">
        <v>1</v>
      </c>
      <c r="N206" s="236" t="s">
        <v>38</v>
      </c>
      <c r="O206" s="237"/>
      <c r="P206" s="238">
        <f>O206*H206</f>
        <v>0</v>
      </c>
      <c r="Q206" s="238">
        <v>0</v>
      </c>
      <c r="R206" s="238">
        <f>Q206*H206</f>
        <v>0</v>
      </c>
      <c r="S206" s="238">
        <v>0</v>
      </c>
      <c r="T206" s="239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13" t="s">
        <v>190</v>
      </c>
      <c r="AT206" s="213" t="s">
        <v>140</v>
      </c>
      <c r="AU206" s="213" t="s">
        <v>116</v>
      </c>
      <c r="AY206" s="16" t="s">
        <v>138</v>
      </c>
      <c r="BE206" s="214">
        <f>IF(N206="základná",J206,0)</f>
        <v>0</v>
      </c>
      <c r="BF206" s="214">
        <f>IF(N206="znížená",J206,0)</f>
        <v>0</v>
      </c>
      <c r="BG206" s="214">
        <f>IF(N206="zákl. prenesená",J206,0)</f>
        <v>0</v>
      </c>
      <c r="BH206" s="214">
        <f>IF(N206="zníž. prenesená",J206,0)</f>
        <v>0</v>
      </c>
      <c r="BI206" s="214">
        <f>IF(N206="nulová",J206,0)</f>
        <v>0</v>
      </c>
      <c r="BJ206" s="16" t="s">
        <v>116</v>
      </c>
      <c r="BK206" s="214">
        <f>ROUND(I206*H206,2)</f>
        <v>0</v>
      </c>
      <c r="BL206" s="16" t="s">
        <v>190</v>
      </c>
      <c r="BM206" s="213" t="s">
        <v>331</v>
      </c>
    </row>
    <row r="207" s="2" customFormat="1" ht="6.96" customHeight="1">
      <c r="A207" s="35"/>
      <c r="B207" s="57"/>
      <c r="C207" s="58"/>
      <c r="D207" s="58"/>
      <c r="E207" s="58"/>
      <c r="F207" s="58"/>
      <c r="G207" s="58"/>
      <c r="H207" s="58"/>
      <c r="I207" s="147"/>
      <c r="J207" s="58"/>
      <c r="K207" s="58"/>
      <c r="L207" s="36"/>
      <c r="M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</row>
  </sheetData>
  <autoFilter ref="C140:K206"/>
  <mergeCells count="14">
    <mergeCell ref="E7:H7"/>
    <mergeCell ref="E9:H9"/>
    <mergeCell ref="E18:H18"/>
    <mergeCell ref="E27:H27"/>
    <mergeCell ref="E85:H85"/>
    <mergeCell ref="E87:H87"/>
    <mergeCell ref="D115:F115"/>
    <mergeCell ref="D116:F116"/>
    <mergeCell ref="D117:F117"/>
    <mergeCell ref="D118:F118"/>
    <mergeCell ref="D119:F119"/>
    <mergeCell ref="E131:H131"/>
    <mergeCell ref="E133:H13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17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17"/>
      <c r="L2" s="15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83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18"/>
      <c r="J3" s="18"/>
      <c r="K3" s="18"/>
      <c r="L3" s="19"/>
      <c r="AT3" s="16" t="s">
        <v>72</v>
      </c>
    </row>
    <row r="4" s="1" customFormat="1" ht="24.96" customHeight="1">
      <c r="B4" s="19"/>
      <c r="D4" s="20" t="s">
        <v>88</v>
      </c>
      <c r="I4" s="117"/>
      <c r="L4" s="19"/>
      <c r="M4" s="119" t="s">
        <v>9</v>
      </c>
      <c r="AT4" s="16" t="s">
        <v>3</v>
      </c>
    </row>
    <row r="5" s="1" customFormat="1" ht="6.96" customHeight="1">
      <c r="B5" s="19"/>
      <c r="I5" s="117"/>
      <c r="L5" s="19"/>
    </row>
    <row r="6" s="1" customFormat="1" ht="12" customHeight="1">
      <c r="B6" s="19"/>
      <c r="D6" s="29" t="s">
        <v>15</v>
      </c>
      <c r="I6" s="117"/>
      <c r="L6" s="19"/>
    </row>
    <row r="7" s="1" customFormat="1" ht="16.5" customHeight="1">
      <c r="B7" s="19"/>
      <c r="E7" s="120" t="str">
        <f>'Rekapitulácia stavby'!K6</f>
        <v>Obecné múzeum v Partizánskej Ľupči_rozpocet</v>
      </c>
      <c r="F7" s="29"/>
      <c r="G7" s="29"/>
      <c r="H7" s="29"/>
      <c r="I7" s="117"/>
      <c r="L7" s="19"/>
    </row>
    <row r="8" s="2" customFormat="1" ht="12" customHeight="1">
      <c r="A8" s="35"/>
      <c r="B8" s="36"/>
      <c r="C8" s="35"/>
      <c r="D8" s="29" t="s">
        <v>89</v>
      </c>
      <c r="E8" s="35"/>
      <c r="F8" s="35"/>
      <c r="G8" s="35"/>
      <c r="H8" s="35"/>
      <c r="I8" s="121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36"/>
      <c r="C9" s="35"/>
      <c r="D9" s="35"/>
      <c r="E9" s="64" t="s">
        <v>332</v>
      </c>
      <c r="F9" s="35"/>
      <c r="G9" s="35"/>
      <c r="H9" s="35"/>
      <c r="I9" s="121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36"/>
      <c r="C10" s="35"/>
      <c r="D10" s="35"/>
      <c r="E10" s="35"/>
      <c r="F10" s="35"/>
      <c r="G10" s="35"/>
      <c r="H10" s="35"/>
      <c r="I10" s="121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36"/>
      <c r="C11" s="35"/>
      <c r="D11" s="29" t="s">
        <v>17</v>
      </c>
      <c r="E11" s="35"/>
      <c r="F11" s="24" t="s">
        <v>1</v>
      </c>
      <c r="G11" s="35"/>
      <c r="H11" s="35"/>
      <c r="I11" s="122" t="s">
        <v>18</v>
      </c>
      <c r="J11" s="2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36"/>
      <c r="C12" s="35"/>
      <c r="D12" s="29" t="s">
        <v>19</v>
      </c>
      <c r="E12" s="35"/>
      <c r="F12" s="24" t="s">
        <v>20</v>
      </c>
      <c r="G12" s="35"/>
      <c r="H12" s="35"/>
      <c r="I12" s="122" t="s">
        <v>21</v>
      </c>
      <c r="J12" s="66" t="str">
        <f>'Rekapitulácia stavby'!AN8</f>
        <v>27. 6. 2021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36"/>
      <c r="C13" s="35"/>
      <c r="D13" s="35"/>
      <c r="E13" s="35"/>
      <c r="F13" s="35"/>
      <c r="G13" s="35"/>
      <c r="H13" s="35"/>
      <c r="I13" s="121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36"/>
      <c r="C14" s="35"/>
      <c r="D14" s="29" t="s">
        <v>23</v>
      </c>
      <c r="E14" s="35"/>
      <c r="F14" s="35"/>
      <c r="G14" s="35"/>
      <c r="H14" s="35"/>
      <c r="I14" s="122" t="s">
        <v>24</v>
      </c>
      <c r="J14" s="24" t="str">
        <f>IF('Rekapitulácia stavby'!AN10="","",'Rekapitulácia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36"/>
      <c r="C15" s="35"/>
      <c r="D15" s="35"/>
      <c r="E15" s="24" t="str">
        <f>IF('Rekapitulácia stavby'!E11="","",'Rekapitulácia stavby'!E11)</f>
        <v xml:space="preserve"> </v>
      </c>
      <c r="F15" s="35"/>
      <c r="G15" s="35"/>
      <c r="H15" s="35"/>
      <c r="I15" s="122" t="s">
        <v>25</v>
      </c>
      <c r="J15" s="24" t="str">
        <f>IF('Rekapitulácia stavby'!AN11="","",'Rekapitulácia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36"/>
      <c r="C16" s="35"/>
      <c r="D16" s="35"/>
      <c r="E16" s="35"/>
      <c r="F16" s="35"/>
      <c r="G16" s="35"/>
      <c r="H16" s="35"/>
      <c r="I16" s="121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36"/>
      <c r="C17" s="35"/>
      <c r="D17" s="29" t="s">
        <v>26</v>
      </c>
      <c r="E17" s="35"/>
      <c r="F17" s="35"/>
      <c r="G17" s="35"/>
      <c r="H17" s="35"/>
      <c r="I17" s="122" t="s">
        <v>24</v>
      </c>
      <c r="J17" s="30" t="str">
        <f>'Rekapitulácia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36"/>
      <c r="C18" s="35"/>
      <c r="D18" s="35"/>
      <c r="E18" s="30" t="str">
        <f>'Rekapitulácia stavby'!E14</f>
        <v>Vyplň údaj</v>
      </c>
      <c r="F18" s="24"/>
      <c r="G18" s="24"/>
      <c r="H18" s="24"/>
      <c r="I18" s="122" t="s">
        <v>25</v>
      </c>
      <c r="J18" s="30" t="str">
        <f>'Rekapitulácia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36"/>
      <c r="C19" s="35"/>
      <c r="D19" s="35"/>
      <c r="E19" s="35"/>
      <c r="F19" s="35"/>
      <c r="G19" s="35"/>
      <c r="H19" s="35"/>
      <c r="I19" s="121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36"/>
      <c r="C20" s="35"/>
      <c r="D20" s="29" t="s">
        <v>28</v>
      </c>
      <c r="E20" s="35"/>
      <c r="F20" s="35"/>
      <c r="G20" s="35"/>
      <c r="H20" s="35"/>
      <c r="I20" s="122" t="s">
        <v>24</v>
      </c>
      <c r="J20" s="24" t="str">
        <f>IF('Rekapitulácia stavby'!AN16="","",'Rekapitulácia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36"/>
      <c r="C21" s="35"/>
      <c r="D21" s="35"/>
      <c r="E21" s="24" t="str">
        <f>IF('Rekapitulácia stavby'!E17="","",'Rekapitulácia stavby'!E17)</f>
        <v xml:space="preserve"> </v>
      </c>
      <c r="F21" s="35"/>
      <c r="G21" s="35"/>
      <c r="H21" s="35"/>
      <c r="I21" s="122" t="s">
        <v>25</v>
      </c>
      <c r="J21" s="24" t="str">
        <f>IF('Rekapitulácia stavby'!AN17="","",'Rekapitulácia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36"/>
      <c r="C22" s="35"/>
      <c r="D22" s="35"/>
      <c r="E22" s="35"/>
      <c r="F22" s="35"/>
      <c r="G22" s="35"/>
      <c r="H22" s="35"/>
      <c r="I22" s="121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36"/>
      <c r="C23" s="35"/>
      <c r="D23" s="29" t="s">
        <v>30</v>
      </c>
      <c r="E23" s="35"/>
      <c r="F23" s="35"/>
      <c r="G23" s="35"/>
      <c r="H23" s="35"/>
      <c r="I23" s="122" t="s">
        <v>24</v>
      </c>
      <c r="J23" s="24" t="str">
        <f>IF('Rekapitulácia stavby'!AN19="","",'Rekapitulácia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36"/>
      <c r="C24" s="35"/>
      <c r="D24" s="35"/>
      <c r="E24" s="24" t="str">
        <f>IF('Rekapitulácia stavby'!E20="","",'Rekapitulácia stavby'!E20)</f>
        <v xml:space="preserve"> </v>
      </c>
      <c r="F24" s="35"/>
      <c r="G24" s="35"/>
      <c r="H24" s="35"/>
      <c r="I24" s="122" t="s">
        <v>25</v>
      </c>
      <c r="J24" s="24" t="str">
        <f>IF('Rekapitulácia stavby'!AN20="","",'Rekapitulácia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36"/>
      <c r="C25" s="35"/>
      <c r="D25" s="35"/>
      <c r="E25" s="35"/>
      <c r="F25" s="35"/>
      <c r="G25" s="35"/>
      <c r="H25" s="35"/>
      <c r="I25" s="121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36"/>
      <c r="C26" s="35"/>
      <c r="D26" s="29" t="s">
        <v>31</v>
      </c>
      <c r="E26" s="35"/>
      <c r="F26" s="35"/>
      <c r="G26" s="35"/>
      <c r="H26" s="35"/>
      <c r="I26" s="121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23"/>
      <c r="B27" s="124"/>
      <c r="C27" s="123"/>
      <c r="D27" s="123"/>
      <c r="E27" s="33" t="s">
        <v>1</v>
      </c>
      <c r="F27" s="33"/>
      <c r="G27" s="33"/>
      <c r="H27" s="33"/>
      <c r="I27" s="125"/>
      <c r="J27" s="123"/>
      <c r="K27" s="123"/>
      <c r="L27" s="126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5"/>
      <c r="B28" s="36"/>
      <c r="C28" s="35"/>
      <c r="D28" s="35"/>
      <c r="E28" s="35"/>
      <c r="F28" s="35"/>
      <c r="G28" s="35"/>
      <c r="H28" s="35"/>
      <c r="I28" s="121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36"/>
      <c r="C29" s="35"/>
      <c r="D29" s="87"/>
      <c r="E29" s="87"/>
      <c r="F29" s="87"/>
      <c r="G29" s="87"/>
      <c r="H29" s="87"/>
      <c r="I29" s="127"/>
      <c r="J29" s="87"/>
      <c r="K29" s="87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4.4" customHeight="1">
      <c r="A30" s="35"/>
      <c r="B30" s="36"/>
      <c r="C30" s="35"/>
      <c r="D30" s="24" t="s">
        <v>91</v>
      </c>
      <c r="E30" s="35"/>
      <c r="F30" s="35"/>
      <c r="G30" s="35"/>
      <c r="H30" s="35"/>
      <c r="I30" s="121"/>
      <c r="J30" s="128">
        <f>J96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14.4" customHeight="1">
      <c r="A31" s="35"/>
      <c r="B31" s="36"/>
      <c r="C31" s="35"/>
      <c r="D31" s="129" t="s">
        <v>92</v>
      </c>
      <c r="E31" s="35"/>
      <c r="F31" s="35"/>
      <c r="G31" s="35"/>
      <c r="H31" s="35"/>
      <c r="I31" s="121"/>
      <c r="J31" s="128">
        <f>J107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25.44" customHeight="1">
      <c r="A32" s="35"/>
      <c r="B32" s="36"/>
      <c r="C32" s="35"/>
      <c r="D32" s="130" t="s">
        <v>32</v>
      </c>
      <c r="E32" s="35"/>
      <c r="F32" s="35"/>
      <c r="G32" s="35"/>
      <c r="H32" s="35"/>
      <c r="I32" s="121"/>
      <c r="J32" s="93">
        <f>ROUND(J30 + J31,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36"/>
      <c r="C33" s="35"/>
      <c r="D33" s="87"/>
      <c r="E33" s="87"/>
      <c r="F33" s="87"/>
      <c r="G33" s="87"/>
      <c r="H33" s="87"/>
      <c r="I33" s="127"/>
      <c r="J33" s="87"/>
      <c r="K33" s="87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36"/>
      <c r="C34" s="35"/>
      <c r="D34" s="35"/>
      <c r="E34" s="35"/>
      <c r="F34" s="40" t="s">
        <v>34</v>
      </c>
      <c r="G34" s="35"/>
      <c r="H34" s="35"/>
      <c r="I34" s="131" t="s">
        <v>33</v>
      </c>
      <c r="J34" s="40" t="s">
        <v>35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14.4" customHeight="1">
      <c r="A35" s="35"/>
      <c r="B35" s="36"/>
      <c r="C35" s="35"/>
      <c r="D35" s="132" t="s">
        <v>36</v>
      </c>
      <c r="E35" s="29" t="s">
        <v>37</v>
      </c>
      <c r="F35" s="133">
        <f>ROUND((SUM(BE107:BE114) + SUM(BE134:BE229)),  2)</f>
        <v>0</v>
      </c>
      <c r="G35" s="35"/>
      <c r="H35" s="35"/>
      <c r="I35" s="134">
        <v>0.20000000000000001</v>
      </c>
      <c r="J35" s="133">
        <f>ROUND(((SUM(BE107:BE114) + SUM(BE134:BE229))*I35),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36"/>
      <c r="C36" s="35"/>
      <c r="D36" s="35"/>
      <c r="E36" s="29" t="s">
        <v>38</v>
      </c>
      <c r="F36" s="133">
        <f>ROUND((SUM(BF107:BF114) + SUM(BF134:BF229)),  2)</f>
        <v>0</v>
      </c>
      <c r="G36" s="35"/>
      <c r="H36" s="35"/>
      <c r="I36" s="134">
        <v>0.20000000000000001</v>
      </c>
      <c r="J36" s="133">
        <f>ROUND(((SUM(BF107:BF114) + SUM(BF134:BF229))*I36),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36"/>
      <c r="C37" s="35"/>
      <c r="D37" s="35"/>
      <c r="E37" s="29" t="s">
        <v>39</v>
      </c>
      <c r="F37" s="133">
        <f>ROUND((SUM(BG107:BG114) + SUM(BG134:BG229)),  2)</f>
        <v>0</v>
      </c>
      <c r="G37" s="35"/>
      <c r="H37" s="35"/>
      <c r="I37" s="134">
        <v>0.20000000000000001</v>
      </c>
      <c r="J37" s="133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14.4" customHeight="1">
      <c r="A38" s="35"/>
      <c r="B38" s="36"/>
      <c r="C38" s="35"/>
      <c r="D38" s="35"/>
      <c r="E38" s="29" t="s">
        <v>40</v>
      </c>
      <c r="F38" s="133">
        <f>ROUND((SUM(BH107:BH114) + SUM(BH134:BH229)),  2)</f>
        <v>0</v>
      </c>
      <c r="G38" s="35"/>
      <c r="H38" s="35"/>
      <c r="I38" s="134">
        <v>0.20000000000000001</v>
      </c>
      <c r="J38" s="133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36"/>
      <c r="C39" s="35"/>
      <c r="D39" s="35"/>
      <c r="E39" s="29" t="s">
        <v>41</v>
      </c>
      <c r="F39" s="133">
        <f>ROUND((SUM(BI107:BI114) + SUM(BI134:BI229)),  2)</f>
        <v>0</v>
      </c>
      <c r="G39" s="35"/>
      <c r="H39" s="35"/>
      <c r="I39" s="134">
        <v>0</v>
      </c>
      <c r="J39" s="133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6.96" customHeight="1">
      <c r="A40" s="35"/>
      <c r="B40" s="36"/>
      <c r="C40" s="35"/>
      <c r="D40" s="35"/>
      <c r="E40" s="35"/>
      <c r="F40" s="35"/>
      <c r="G40" s="35"/>
      <c r="H40" s="35"/>
      <c r="I40" s="121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2" customFormat="1" ht="25.44" customHeight="1">
      <c r="A41" s="35"/>
      <c r="B41" s="36"/>
      <c r="C41" s="135"/>
      <c r="D41" s="136" t="s">
        <v>42</v>
      </c>
      <c r="E41" s="78"/>
      <c r="F41" s="78"/>
      <c r="G41" s="137" t="s">
        <v>43</v>
      </c>
      <c r="H41" s="138" t="s">
        <v>44</v>
      </c>
      <c r="I41" s="139"/>
      <c r="J41" s="140">
        <f>SUM(J32:J39)</f>
        <v>0</v>
      </c>
      <c r="K41" s="141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14.4" customHeight="1">
      <c r="A42" s="35"/>
      <c r="B42" s="36"/>
      <c r="C42" s="35"/>
      <c r="D42" s="35"/>
      <c r="E42" s="35"/>
      <c r="F42" s="35"/>
      <c r="G42" s="35"/>
      <c r="H42" s="35"/>
      <c r="I42" s="121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1" customFormat="1" ht="14.4" customHeight="1">
      <c r="B43" s="19"/>
      <c r="I43" s="117"/>
      <c r="L43" s="19"/>
    </row>
    <row r="44" s="1" customFormat="1" ht="14.4" customHeight="1">
      <c r="B44" s="19"/>
      <c r="I44" s="117"/>
      <c r="L44" s="19"/>
    </row>
    <row r="45" s="1" customFormat="1" ht="14.4" customHeight="1">
      <c r="B45" s="19"/>
      <c r="I45" s="117"/>
      <c r="L45" s="19"/>
    </row>
    <row r="46" s="1" customFormat="1" ht="14.4" customHeight="1">
      <c r="B46" s="19"/>
      <c r="I46" s="117"/>
      <c r="L46" s="19"/>
    </row>
    <row r="47" s="1" customFormat="1" ht="14.4" customHeight="1">
      <c r="B47" s="19"/>
      <c r="I47" s="117"/>
      <c r="L47" s="19"/>
    </row>
    <row r="48" s="1" customFormat="1" ht="14.4" customHeight="1">
      <c r="B48" s="19"/>
      <c r="I48" s="117"/>
      <c r="L48" s="19"/>
    </row>
    <row r="49" s="1" customFormat="1" ht="14.4" customHeight="1">
      <c r="B49" s="19"/>
      <c r="I49" s="117"/>
      <c r="L49" s="19"/>
    </row>
    <row r="50" s="2" customFormat="1" ht="14.4" customHeight="1">
      <c r="B50" s="52"/>
      <c r="D50" s="53" t="s">
        <v>45</v>
      </c>
      <c r="E50" s="54"/>
      <c r="F50" s="54"/>
      <c r="G50" s="53" t="s">
        <v>46</v>
      </c>
      <c r="H50" s="54"/>
      <c r="I50" s="142"/>
      <c r="J50" s="54"/>
      <c r="K50" s="54"/>
      <c r="L50" s="5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5"/>
      <c r="B61" s="36"/>
      <c r="C61" s="35"/>
      <c r="D61" s="55" t="s">
        <v>47</v>
      </c>
      <c r="E61" s="38"/>
      <c r="F61" s="143" t="s">
        <v>48</v>
      </c>
      <c r="G61" s="55" t="s">
        <v>47</v>
      </c>
      <c r="H61" s="38"/>
      <c r="I61" s="144"/>
      <c r="J61" s="145" t="s">
        <v>48</v>
      </c>
      <c r="K61" s="38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5"/>
      <c r="B65" s="36"/>
      <c r="C65" s="35"/>
      <c r="D65" s="53" t="s">
        <v>49</v>
      </c>
      <c r="E65" s="56"/>
      <c r="F65" s="56"/>
      <c r="G65" s="53" t="s">
        <v>50</v>
      </c>
      <c r="H65" s="56"/>
      <c r="I65" s="146"/>
      <c r="J65" s="56"/>
      <c r="K65" s="5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5"/>
      <c r="B76" s="36"/>
      <c r="C76" s="35"/>
      <c r="D76" s="55" t="s">
        <v>47</v>
      </c>
      <c r="E76" s="38"/>
      <c r="F76" s="143" t="s">
        <v>48</v>
      </c>
      <c r="G76" s="55" t="s">
        <v>47</v>
      </c>
      <c r="H76" s="38"/>
      <c r="I76" s="144"/>
      <c r="J76" s="145" t="s">
        <v>48</v>
      </c>
      <c r="K76" s="38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57"/>
      <c r="C77" s="58"/>
      <c r="D77" s="58"/>
      <c r="E77" s="58"/>
      <c r="F77" s="58"/>
      <c r="G77" s="58"/>
      <c r="H77" s="58"/>
      <c r="I77" s="147"/>
      <c r="J77" s="58"/>
      <c r="K77" s="5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59"/>
      <c r="C81" s="60"/>
      <c r="D81" s="60"/>
      <c r="E81" s="60"/>
      <c r="F81" s="60"/>
      <c r="G81" s="60"/>
      <c r="H81" s="60"/>
      <c r="I81" s="148"/>
      <c r="J81" s="60"/>
      <c r="K81" s="6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93</v>
      </c>
      <c r="D82" s="35"/>
      <c r="E82" s="35"/>
      <c r="F82" s="35"/>
      <c r="G82" s="35"/>
      <c r="H82" s="35"/>
      <c r="I82" s="121"/>
      <c r="J82" s="35"/>
      <c r="K82" s="35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5"/>
      <c r="D83" s="35"/>
      <c r="E83" s="35"/>
      <c r="F83" s="35"/>
      <c r="G83" s="35"/>
      <c r="H83" s="35"/>
      <c r="I83" s="121"/>
      <c r="J83" s="35"/>
      <c r="K83" s="35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5"/>
      <c r="E84" s="35"/>
      <c r="F84" s="35"/>
      <c r="G84" s="35"/>
      <c r="H84" s="35"/>
      <c r="I84" s="121"/>
      <c r="J84" s="35"/>
      <c r="K84" s="35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5"/>
      <c r="D85" s="35"/>
      <c r="E85" s="120" t="str">
        <f>E7</f>
        <v>Obecné múzeum v Partizánskej Ľupči_rozpocet</v>
      </c>
      <c r="F85" s="29"/>
      <c r="G85" s="29"/>
      <c r="H85" s="29"/>
      <c r="I85" s="121"/>
      <c r="J85" s="35"/>
      <c r="K85" s="35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89</v>
      </c>
      <c r="D86" s="35"/>
      <c r="E86" s="35"/>
      <c r="F86" s="35"/>
      <c r="G86" s="35"/>
      <c r="H86" s="35"/>
      <c r="I86" s="121"/>
      <c r="J86" s="35"/>
      <c r="K86" s="35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5"/>
      <c r="D87" s="35"/>
      <c r="E87" s="64" t="str">
        <f>E9</f>
        <v>2019_SU_002.21 - Rozpočet</v>
      </c>
      <c r="F87" s="35"/>
      <c r="G87" s="35"/>
      <c r="H87" s="35"/>
      <c r="I87" s="121"/>
      <c r="J87" s="35"/>
      <c r="K87" s="35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5"/>
      <c r="D88" s="35"/>
      <c r="E88" s="35"/>
      <c r="F88" s="35"/>
      <c r="G88" s="35"/>
      <c r="H88" s="35"/>
      <c r="I88" s="121"/>
      <c r="J88" s="35"/>
      <c r="K88" s="35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5"/>
      <c r="E89" s="35"/>
      <c r="F89" s="24" t="str">
        <f>F12</f>
        <v xml:space="preserve"> </v>
      </c>
      <c r="G89" s="35"/>
      <c r="H89" s="35"/>
      <c r="I89" s="122" t="s">
        <v>21</v>
      </c>
      <c r="J89" s="66" t="str">
        <f>IF(J12="","",J12)</f>
        <v>27. 6. 2021</v>
      </c>
      <c r="K89" s="35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5"/>
      <c r="D90" s="35"/>
      <c r="E90" s="35"/>
      <c r="F90" s="35"/>
      <c r="G90" s="35"/>
      <c r="H90" s="35"/>
      <c r="I90" s="121"/>
      <c r="J90" s="35"/>
      <c r="K90" s="35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5"/>
      <c r="E91" s="35"/>
      <c r="F91" s="24" t="str">
        <f>E15</f>
        <v xml:space="preserve"> </v>
      </c>
      <c r="G91" s="35"/>
      <c r="H91" s="35"/>
      <c r="I91" s="122" t="s">
        <v>28</v>
      </c>
      <c r="J91" s="33" t="str">
        <f>E21</f>
        <v xml:space="preserve"> </v>
      </c>
      <c r="K91" s="35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26</v>
      </c>
      <c r="D92" s="35"/>
      <c r="E92" s="35"/>
      <c r="F92" s="24" t="str">
        <f>IF(E18="","",E18)</f>
        <v>Vyplň údaj</v>
      </c>
      <c r="G92" s="35"/>
      <c r="H92" s="35"/>
      <c r="I92" s="122" t="s">
        <v>30</v>
      </c>
      <c r="J92" s="33" t="str">
        <f>E24</f>
        <v xml:space="preserve"> </v>
      </c>
      <c r="K92" s="35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5"/>
      <c r="D93" s="35"/>
      <c r="E93" s="35"/>
      <c r="F93" s="35"/>
      <c r="G93" s="35"/>
      <c r="H93" s="35"/>
      <c r="I93" s="121"/>
      <c r="J93" s="35"/>
      <c r="K93" s="35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49" t="s">
        <v>94</v>
      </c>
      <c r="D94" s="135"/>
      <c r="E94" s="135"/>
      <c r="F94" s="135"/>
      <c r="G94" s="135"/>
      <c r="H94" s="135"/>
      <c r="I94" s="150"/>
      <c r="J94" s="151" t="s">
        <v>95</v>
      </c>
      <c r="K94" s="13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5"/>
      <c r="D95" s="35"/>
      <c r="E95" s="35"/>
      <c r="F95" s="35"/>
      <c r="G95" s="35"/>
      <c r="H95" s="35"/>
      <c r="I95" s="121"/>
      <c r="J95" s="35"/>
      <c r="K95" s="35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52" t="s">
        <v>96</v>
      </c>
      <c r="D96" s="35"/>
      <c r="E96" s="35"/>
      <c r="F96" s="35"/>
      <c r="G96" s="35"/>
      <c r="H96" s="35"/>
      <c r="I96" s="121"/>
      <c r="J96" s="93">
        <f>J134</f>
        <v>0</v>
      </c>
      <c r="K96" s="35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6" t="s">
        <v>97</v>
      </c>
    </row>
    <row r="97" s="9" customFormat="1" ht="24.96" customHeight="1">
      <c r="A97" s="9"/>
      <c r="B97" s="153"/>
      <c r="C97" s="9"/>
      <c r="D97" s="154" t="s">
        <v>333</v>
      </c>
      <c r="E97" s="155"/>
      <c r="F97" s="155"/>
      <c r="G97" s="155"/>
      <c r="H97" s="155"/>
      <c r="I97" s="156"/>
      <c r="J97" s="157">
        <f>J135</f>
        <v>0</v>
      </c>
      <c r="K97" s="9"/>
      <c r="L97" s="15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8"/>
      <c r="C98" s="10"/>
      <c r="D98" s="159" t="s">
        <v>334</v>
      </c>
      <c r="E98" s="160"/>
      <c r="F98" s="160"/>
      <c r="G98" s="160"/>
      <c r="H98" s="160"/>
      <c r="I98" s="161"/>
      <c r="J98" s="162">
        <f>J136</f>
        <v>0</v>
      </c>
      <c r="K98" s="10"/>
      <c r="L98" s="15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8"/>
      <c r="C99" s="10"/>
      <c r="D99" s="159" t="s">
        <v>335</v>
      </c>
      <c r="E99" s="160"/>
      <c r="F99" s="160"/>
      <c r="G99" s="160"/>
      <c r="H99" s="160"/>
      <c r="I99" s="161"/>
      <c r="J99" s="162">
        <f>J138</f>
        <v>0</v>
      </c>
      <c r="K99" s="10"/>
      <c r="L99" s="15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58"/>
      <c r="C100" s="10"/>
      <c r="D100" s="159" t="s">
        <v>336</v>
      </c>
      <c r="E100" s="160"/>
      <c r="F100" s="160"/>
      <c r="G100" s="160"/>
      <c r="H100" s="160"/>
      <c r="I100" s="161"/>
      <c r="J100" s="162">
        <f>J170</f>
        <v>0</v>
      </c>
      <c r="K100" s="10"/>
      <c r="L100" s="15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8"/>
      <c r="C101" s="10"/>
      <c r="D101" s="159" t="s">
        <v>337</v>
      </c>
      <c r="E101" s="160"/>
      <c r="F101" s="160"/>
      <c r="G101" s="160"/>
      <c r="H101" s="160"/>
      <c r="I101" s="161"/>
      <c r="J101" s="162">
        <f>J210</f>
        <v>0</v>
      </c>
      <c r="K101" s="10"/>
      <c r="L101" s="15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8"/>
      <c r="C102" s="10"/>
      <c r="D102" s="159" t="s">
        <v>338</v>
      </c>
      <c r="E102" s="160"/>
      <c r="F102" s="160"/>
      <c r="G102" s="160"/>
      <c r="H102" s="160"/>
      <c r="I102" s="161"/>
      <c r="J102" s="162">
        <f>J220</f>
        <v>0</v>
      </c>
      <c r="K102" s="10"/>
      <c r="L102" s="15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8"/>
      <c r="C103" s="10"/>
      <c r="D103" s="159" t="s">
        <v>339</v>
      </c>
      <c r="E103" s="160"/>
      <c r="F103" s="160"/>
      <c r="G103" s="160"/>
      <c r="H103" s="160"/>
      <c r="I103" s="161"/>
      <c r="J103" s="162">
        <f>J223</f>
        <v>0</v>
      </c>
      <c r="K103" s="10"/>
      <c r="L103" s="15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58"/>
      <c r="C104" s="10"/>
      <c r="D104" s="159" t="s">
        <v>340</v>
      </c>
      <c r="E104" s="160"/>
      <c r="F104" s="160"/>
      <c r="G104" s="160"/>
      <c r="H104" s="160"/>
      <c r="I104" s="161"/>
      <c r="J104" s="162">
        <f>J228</f>
        <v>0</v>
      </c>
      <c r="K104" s="10"/>
      <c r="L104" s="15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5"/>
      <c r="B105" s="36"/>
      <c r="C105" s="35"/>
      <c r="D105" s="35"/>
      <c r="E105" s="35"/>
      <c r="F105" s="35"/>
      <c r="G105" s="35"/>
      <c r="H105" s="35"/>
      <c r="I105" s="121"/>
      <c r="J105" s="35"/>
      <c r="K105" s="35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6.96" customHeight="1">
      <c r="A106" s="35"/>
      <c r="B106" s="36"/>
      <c r="C106" s="35"/>
      <c r="D106" s="35"/>
      <c r="E106" s="35"/>
      <c r="F106" s="35"/>
      <c r="G106" s="35"/>
      <c r="H106" s="35"/>
      <c r="I106" s="121"/>
      <c r="J106" s="35"/>
      <c r="K106" s="35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29.28" customHeight="1">
      <c r="A107" s="35"/>
      <c r="B107" s="36"/>
      <c r="C107" s="152" t="s">
        <v>113</v>
      </c>
      <c r="D107" s="35"/>
      <c r="E107" s="35"/>
      <c r="F107" s="35"/>
      <c r="G107" s="35"/>
      <c r="H107" s="35"/>
      <c r="I107" s="121"/>
      <c r="J107" s="163">
        <f>ROUND(J108 + J109 + J110 + J111 + J112 + J113,2)</f>
        <v>0</v>
      </c>
      <c r="K107" s="35"/>
      <c r="L107" s="52"/>
      <c r="N107" s="164" t="s">
        <v>36</v>
      </c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18" customHeight="1">
      <c r="A108" s="35"/>
      <c r="B108" s="165"/>
      <c r="C108" s="121"/>
      <c r="D108" s="166" t="s">
        <v>114</v>
      </c>
      <c r="E108" s="167"/>
      <c r="F108" s="167"/>
      <c r="G108" s="121"/>
      <c r="H108" s="121"/>
      <c r="I108" s="121"/>
      <c r="J108" s="168">
        <v>0</v>
      </c>
      <c r="K108" s="121"/>
      <c r="L108" s="169"/>
      <c r="M108" s="170"/>
      <c r="N108" s="171" t="s">
        <v>38</v>
      </c>
      <c r="O108" s="170"/>
      <c r="P108" s="170"/>
      <c r="Q108" s="170"/>
      <c r="R108" s="170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70"/>
      <c r="AG108" s="170"/>
      <c r="AH108" s="170"/>
      <c r="AI108" s="170"/>
      <c r="AJ108" s="170"/>
      <c r="AK108" s="170"/>
      <c r="AL108" s="170"/>
      <c r="AM108" s="170"/>
      <c r="AN108" s="170"/>
      <c r="AO108" s="170"/>
      <c r="AP108" s="170"/>
      <c r="AQ108" s="170"/>
      <c r="AR108" s="170"/>
      <c r="AS108" s="170"/>
      <c r="AT108" s="170"/>
      <c r="AU108" s="170"/>
      <c r="AV108" s="170"/>
      <c r="AW108" s="170"/>
      <c r="AX108" s="170"/>
      <c r="AY108" s="172" t="s">
        <v>115</v>
      </c>
      <c r="AZ108" s="170"/>
      <c r="BA108" s="170"/>
      <c r="BB108" s="170"/>
      <c r="BC108" s="170"/>
      <c r="BD108" s="170"/>
      <c r="BE108" s="173">
        <f>IF(N108="základná",J108,0)</f>
        <v>0</v>
      </c>
      <c r="BF108" s="173">
        <f>IF(N108="znížená",J108,0)</f>
        <v>0</v>
      </c>
      <c r="BG108" s="173">
        <f>IF(N108="zákl. prenesená",J108,0)</f>
        <v>0</v>
      </c>
      <c r="BH108" s="173">
        <f>IF(N108="zníž. prenesená",J108,0)</f>
        <v>0</v>
      </c>
      <c r="BI108" s="173">
        <f>IF(N108="nulová",J108,0)</f>
        <v>0</v>
      </c>
      <c r="BJ108" s="172" t="s">
        <v>116</v>
      </c>
      <c r="BK108" s="170"/>
      <c r="BL108" s="170"/>
      <c r="BM108" s="170"/>
    </row>
    <row r="109" s="2" customFormat="1" ht="18" customHeight="1">
      <c r="A109" s="35"/>
      <c r="B109" s="165"/>
      <c r="C109" s="121"/>
      <c r="D109" s="166" t="s">
        <v>117</v>
      </c>
      <c r="E109" s="167"/>
      <c r="F109" s="167"/>
      <c r="G109" s="121"/>
      <c r="H109" s="121"/>
      <c r="I109" s="121"/>
      <c r="J109" s="168">
        <v>0</v>
      </c>
      <c r="K109" s="121"/>
      <c r="L109" s="169"/>
      <c r="M109" s="170"/>
      <c r="N109" s="171" t="s">
        <v>38</v>
      </c>
      <c r="O109" s="170"/>
      <c r="P109" s="170"/>
      <c r="Q109" s="170"/>
      <c r="R109" s="170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70"/>
      <c r="AG109" s="170"/>
      <c r="AH109" s="170"/>
      <c r="AI109" s="170"/>
      <c r="AJ109" s="170"/>
      <c r="AK109" s="170"/>
      <c r="AL109" s="170"/>
      <c r="AM109" s="170"/>
      <c r="AN109" s="170"/>
      <c r="AO109" s="170"/>
      <c r="AP109" s="170"/>
      <c r="AQ109" s="170"/>
      <c r="AR109" s="170"/>
      <c r="AS109" s="170"/>
      <c r="AT109" s="170"/>
      <c r="AU109" s="170"/>
      <c r="AV109" s="170"/>
      <c r="AW109" s="170"/>
      <c r="AX109" s="170"/>
      <c r="AY109" s="172" t="s">
        <v>115</v>
      </c>
      <c r="AZ109" s="170"/>
      <c r="BA109" s="170"/>
      <c r="BB109" s="170"/>
      <c r="BC109" s="170"/>
      <c r="BD109" s="170"/>
      <c r="BE109" s="173">
        <f>IF(N109="základná",J109,0)</f>
        <v>0</v>
      </c>
      <c r="BF109" s="173">
        <f>IF(N109="znížená",J109,0)</f>
        <v>0</v>
      </c>
      <c r="BG109" s="173">
        <f>IF(N109="zákl. prenesená",J109,0)</f>
        <v>0</v>
      </c>
      <c r="BH109" s="173">
        <f>IF(N109="zníž. prenesená",J109,0)</f>
        <v>0</v>
      </c>
      <c r="BI109" s="173">
        <f>IF(N109="nulová",J109,0)</f>
        <v>0</v>
      </c>
      <c r="BJ109" s="172" t="s">
        <v>116</v>
      </c>
      <c r="BK109" s="170"/>
      <c r="BL109" s="170"/>
      <c r="BM109" s="170"/>
    </row>
    <row r="110" s="2" customFormat="1" ht="18" customHeight="1">
      <c r="A110" s="35"/>
      <c r="B110" s="165"/>
      <c r="C110" s="121"/>
      <c r="D110" s="166" t="s">
        <v>118</v>
      </c>
      <c r="E110" s="167"/>
      <c r="F110" s="167"/>
      <c r="G110" s="121"/>
      <c r="H110" s="121"/>
      <c r="I110" s="121"/>
      <c r="J110" s="168">
        <v>0</v>
      </c>
      <c r="K110" s="121"/>
      <c r="L110" s="169"/>
      <c r="M110" s="170"/>
      <c r="N110" s="171" t="s">
        <v>38</v>
      </c>
      <c r="O110" s="170"/>
      <c r="P110" s="170"/>
      <c r="Q110" s="170"/>
      <c r="R110" s="170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70"/>
      <c r="AG110" s="170"/>
      <c r="AH110" s="170"/>
      <c r="AI110" s="170"/>
      <c r="AJ110" s="170"/>
      <c r="AK110" s="170"/>
      <c r="AL110" s="170"/>
      <c r="AM110" s="170"/>
      <c r="AN110" s="170"/>
      <c r="AO110" s="170"/>
      <c r="AP110" s="170"/>
      <c r="AQ110" s="170"/>
      <c r="AR110" s="170"/>
      <c r="AS110" s="170"/>
      <c r="AT110" s="170"/>
      <c r="AU110" s="170"/>
      <c r="AV110" s="170"/>
      <c r="AW110" s="170"/>
      <c r="AX110" s="170"/>
      <c r="AY110" s="172" t="s">
        <v>115</v>
      </c>
      <c r="AZ110" s="170"/>
      <c r="BA110" s="170"/>
      <c r="BB110" s="170"/>
      <c r="BC110" s="170"/>
      <c r="BD110" s="170"/>
      <c r="BE110" s="173">
        <f>IF(N110="základná",J110,0)</f>
        <v>0</v>
      </c>
      <c r="BF110" s="173">
        <f>IF(N110="znížená",J110,0)</f>
        <v>0</v>
      </c>
      <c r="BG110" s="173">
        <f>IF(N110="zákl. prenesená",J110,0)</f>
        <v>0</v>
      </c>
      <c r="BH110" s="173">
        <f>IF(N110="zníž. prenesená",J110,0)</f>
        <v>0</v>
      </c>
      <c r="BI110" s="173">
        <f>IF(N110="nulová",J110,0)</f>
        <v>0</v>
      </c>
      <c r="BJ110" s="172" t="s">
        <v>116</v>
      </c>
      <c r="BK110" s="170"/>
      <c r="BL110" s="170"/>
      <c r="BM110" s="170"/>
    </row>
    <row r="111" s="2" customFormat="1" ht="18" customHeight="1">
      <c r="A111" s="35"/>
      <c r="B111" s="165"/>
      <c r="C111" s="121"/>
      <c r="D111" s="166" t="s">
        <v>119</v>
      </c>
      <c r="E111" s="167"/>
      <c r="F111" s="167"/>
      <c r="G111" s="121"/>
      <c r="H111" s="121"/>
      <c r="I111" s="121"/>
      <c r="J111" s="168">
        <v>0</v>
      </c>
      <c r="K111" s="121"/>
      <c r="L111" s="169"/>
      <c r="M111" s="170"/>
      <c r="N111" s="171" t="s">
        <v>38</v>
      </c>
      <c r="O111" s="170"/>
      <c r="P111" s="170"/>
      <c r="Q111" s="170"/>
      <c r="R111" s="170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70"/>
      <c r="AG111" s="170"/>
      <c r="AH111" s="170"/>
      <c r="AI111" s="170"/>
      <c r="AJ111" s="170"/>
      <c r="AK111" s="170"/>
      <c r="AL111" s="170"/>
      <c r="AM111" s="170"/>
      <c r="AN111" s="170"/>
      <c r="AO111" s="170"/>
      <c r="AP111" s="170"/>
      <c r="AQ111" s="170"/>
      <c r="AR111" s="170"/>
      <c r="AS111" s="170"/>
      <c r="AT111" s="170"/>
      <c r="AU111" s="170"/>
      <c r="AV111" s="170"/>
      <c r="AW111" s="170"/>
      <c r="AX111" s="170"/>
      <c r="AY111" s="172" t="s">
        <v>115</v>
      </c>
      <c r="AZ111" s="170"/>
      <c r="BA111" s="170"/>
      <c r="BB111" s="170"/>
      <c r="BC111" s="170"/>
      <c r="BD111" s="170"/>
      <c r="BE111" s="173">
        <f>IF(N111="základná",J111,0)</f>
        <v>0</v>
      </c>
      <c r="BF111" s="173">
        <f>IF(N111="znížená",J111,0)</f>
        <v>0</v>
      </c>
      <c r="BG111" s="173">
        <f>IF(N111="zákl. prenesená",J111,0)</f>
        <v>0</v>
      </c>
      <c r="BH111" s="173">
        <f>IF(N111="zníž. prenesená",J111,0)</f>
        <v>0</v>
      </c>
      <c r="BI111" s="173">
        <f>IF(N111="nulová",J111,0)</f>
        <v>0</v>
      </c>
      <c r="BJ111" s="172" t="s">
        <v>116</v>
      </c>
      <c r="BK111" s="170"/>
      <c r="BL111" s="170"/>
      <c r="BM111" s="170"/>
    </row>
    <row r="112" s="2" customFormat="1" ht="18" customHeight="1">
      <c r="A112" s="35"/>
      <c r="B112" s="165"/>
      <c r="C112" s="121"/>
      <c r="D112" s="166" t="s">
        <v>120</v>
      </c>
      <c r="E112" s="167"/>
      <c r="F112" s="167"/>
      <c r="G112" s="121"/>
      <c r="H112" s="121"/>
      <c r="I112" s="121"/>
      <c r="J112" s="168">
        <v>0</v>
      </c>
      <c r="K112" s="121"/>
      <c r="L112" s="169"/>
      <c r="M112" s="170"/>
      <c r="N112" s="171" t="s">
        <v>38</v>
      </c>
      <c r="O112" s="170"/>
      <c r="P112" s="170"/>
      <c r="Q112" s="170"/>
      <c r="R112" s="170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70"/>
      <c r="AG112" s="170"/>
      <c r="AH112" s="170"/>
      <c r="AI112" s="170"/>
      <c r="AJ112" s="170"/>
      <c r="AK112" s="170"/>
      <c r="AL112" s="170"/>
      <c r="AM112" s="170"/>
      <c r="AN112" s="170"/>
      <c r="AO112" s="170"/>
      <c r="AP112" s="170"/>
      <c r="AQ112" s="170"/>
      <c r="AR112" s="170"/>
      <c r="AS112" s="170"/>
      <c r="AT112" s="170"/>
      <c r="AU112" s="170"/>
      <c r="AV112" s="170"/>
      <c r="AW112" s="170"/>
      <c r="AX112" s="170"/>
      <c r="AY112" s="172" t="s">
        <v>115</v>
      </c>
      <c r="AZ112" s="170"/>
      <c r="BA112" s="170"/>
      <c r="BB112" s="170"/>
      <c r="BC112" s="170"/>
      <c r="BD112" s="170"/>
      <c r="BE112" s="173">
        <f>IF(N112="základná",J112,0)</f>
        <v>0</v>
      </c>
      <c r="BF112" s="173">
        <f>IF(N112="znížená",J112,0)</f>
        <v>0</v>
      </c>
      <c r="BG112" s="173">
        <f>IF(N112="zákl. prenesená",J112,0)</f>
        <v>0</v>
      </c>
      <c r="BH112" s="173">
        <f>IF(N112="zníž. prenesená",J112,0)</f>
        <v>0</v>
      </c>
      <c r="BI112" s="173">
        <f>IF(N112="nulová",J112,0)</f>
        <v>0</v>
      </c>
      <c r="BJ112" s="172" t="s">
        <v>116</v>
      </c>
      <c r="BK112" s="170"/>
      <c r="BL112" s="170"/>
      <c r="BM112" s="170"/>
    </row>
    <row r="113" s="2" customFormat="1" ht="18" customHeight="1">
      <c r="A113" s="35"/>
      <c r="B113" s="165"/>
      <c r="C113" s="121"/>
      <c r="D113" s="167" t="s">
        <v>121</v>
      </c>
      <c r="E113" s="121"/>
      <c r="F113" s="121"/>
      <c r="G113" s="121"/>
      <c r="H113" s="121"/>
      <c r="I113" s="121"/>
      <c r="J113" s="168">
        <f>ROUND(J30*T113,2)</f>
        <v>0</v>
      </c>
      <c r="K113" s="121"/>
      <c r="L113" s="169"/>
      <c r="M113" s="170"/>
      <c r="N113" s="171" t="s">
        <v>38</v>
      </c>
      <c r="O113" s="170"/>
      <c r="P113" s="170"/>
      <c r="Q113" s="170"/>
      <c r="R113" s="170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70"/>
      <c r="AG113" s="170"/>
      <c r="AH113" s="170"/>
      <c r="AI113" s="170"/>
      <c r="AJ113" s="170"/>
      <c r="AK113" s="170"/>
      <c r="AL113" s="170"/>
      <c r="AM113" s="170"/>
      <c r="AN113" s="170"/>
      <c r="AO113" s="170"/>
      <c r="AP113" s="170"/>
      <c r="AQ113" s="170"/>
      <c r="AR113" s="170"/>
      <c r="AS113" s="170"/>
      <c r="AT113" s="170"/>
      <c r="AU113" s="170"/>
      <c r="AV113" s="170"/>
      <c r="AW113" s="170"/>
      <c r="AX113" s="170"/>
      <c r="AY113" s="172" t="s">
        <v>122</v>
      </c>
      <c r="AZ113" s="170"/>
      <c r="BA113" s="170"/>
      <c r="BB113" s="170"/>
      <c r="BC113" s="170"/>
      <c r="BD113" s="170"/>
      <c r="BE113" s="173">
        <f>IF(N113="základná",J113,0)</f>
        <v>0</v>
      </c>
      <c r="BF113" s="173">
        <f>IF(N113="znížená",J113,0)</f>
        <v>0</v>
      </c>
      <c r="BG113" s="173">
        <f>IF(N113="zákl. prenesená",J113,0)</f>
        <v>0</v>
      </c>
      <c r="BH113" s="173">
        <f>IF(N113="zníž. prenesená",J113,0)</f>
        <v>0</v>
      </c>
      <c r="BI113" s="173">
        <f>IF(N113="nulová",J113,0)</f>
        <v>0</v>
      </c>
      <c r="BJ113" s="172" t="s">
        <v>116</v>
      </c>
      <c r="BK113" s="170"/>
      <c r="BL113" s="170"/>
      <c r="BM113" s="170"/>
    </row>
    <row r="114" s="2" customFormat="1">
      <c r="A114" s="35"/>
      <c r="B114" s="36"/>
      <c r="C114" s="35"/>
      <c r="D114" s="35"/>
      <c r="E114" s="35"/>
      <c r="F114" s="35"/>
      <c r="G114" s="35"/>
      <c r="H114" s="35"/>
      <c r="I114" s="121"/>
      <c r="J114" s="35"/>
      <c r="K114" s="35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29.28" customHeight="1">
      <c r="A115" s="35"/>
      <c r="B115" s="36"/>
      <c r="C115" s="174" t="s">
        <v>123</v>
      </c>
      <c r="D115" s="135"/>
      <c r="E115" s="135"/>
      <c r="F115" s="135"/>
      <c r="G115" s="135"/>
      <c r="H115" s="135"/>
      <c r="I115" s="150"/>
      <c r="J115" s="175">
        <f>ROUND(J96+J107,2)</f>
        <v>0</v>
      </c>
      <c r="K115" s="135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6.96" customHeight="1">
      <c r="A116" s="35"/>
      <c r="B116" s="57"/>
      <c r="C116" s="58"/>
      <c r="D116" s="58"/>
      <c r="E116" s="58"/>
      <c r="F116" s="58"/>
      <c r="G116" s="58"/>
      <c r="H116" s="58"/>
      <c r="I116" s="147"/>
      <c r="J116" s="58"/>
      <c r="K116" s="58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20" s="2" customFormat="1" ht="6.96" customHeight="1">
      <c r="A120" s="35"/>
      <c r="B120" s="59"/>
      <c r="C120" s="60"/>
      <c r="D120" s="60"/>
      <c r="E120" s="60"/>
      <c r="F120" s="60"/>
      <c r="G120" s="60"/>
      <c r="H120" s="60"/>
      <c r="I120" s="148"/>
      <c r="J120" s="60"/>
      <c r="K120" s="60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24.96" customHeight="1">
      <c r="A121" s="35"/>
      <c r="B121" s="36"/>
      <c r="C121" s="20" t="s">
        <v>124</v>
      </c>
      <c r="D121" s="35"/>
      <c r="E121" s="35"/>
      <c r="F121" s="35"/>
      <c r="G121" s="35"/>
      <c r="H121" s="35"/>
      <c r="I121" s="121"/>
      <c r="J121" s="35"/>
      <c r="K121" s="35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5"/>
      <c r="D122" s="35"/>
      <c r="E122" s="35"/>
      <c r="F122" s="35"/>
      <c r="G122" s="35"/>
      <c r="H122" s="35"/>
      <c r="I122" s="121"/>
      <c r="J122" s="35"/>
      <c r="K122" s="35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2" customHeight="1">
      <c r="A123" s="35"/>
      <c r="B123" s="36"/>
      <c r="C123" s="29" t="s">
        <v>15</v>
      </c>
      <c r="D123" s="35"/>
      <c r="E123" s="35"/>
      <c r="F123" s="35"/>
      <c r="G123" s="35"/>
      <c r="H123" s="35"/>
      <c r="I123" s="121"/>
      <c r="J123" s="35"/>
      <c r="K123" s="35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6.5" customHeight="1">
      <c r="A124" s="35"/>
      <c r="B124" s="36"/>
      <c r="C124" s="35"/>
      <c r="D124" s="35"/>
      <c r="E124" s="120" t="str">
        <f>E7</f>
        <v>Obecné múzeum v Partizánskej Ľupči_rozpocet</v>
      </c>
      <c r="F124" s="29"/>
      <c r="G124" s="29"/>
      <c r="H124" s="29"/>
      <c r="I124" s="121"/>
      <c r="J124" s="35"/>
      <c r="K124" s="35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2" customHeight="1">
      <c r="A125" s="35"/>
      <c r="B125" s="36"/>
      <c r="C125" s="29" t="s">
        <v>89</v>
      </c>
      <c r="D125" s="35"/>
      <c r="E125" s="35"/>
      <c r="F125" s="35"/>
      <c r="G125" s="35"/>
      <c r="H125" s="35"/>
      <c r="I125" s="121"/>
      <c r="J125" s="35"/>
      <c r="K125" s="35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6.5" customHeight="1">
      <c r="A126" s="35"/>
      <c r="B126" s="36"/>
      <c r="C126" s="35"/>
      <c r="D126" s="35"/>
      <c r="E126" s="64" t="str">
        <f>E9</f>
        <v>2019_SU_002.21 - Rozpočet</v>
      </c>
      <c r="F126" s="35"/>
      <c r="G126" s="35"/>
      <c r="H126" s="35"/>
      <c r="I126" s="121"/>
      <c r="J126" s="35"/>
      <c r="K126" s="35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6.96" customHeight="1">
      <c r="A127" s="35"/>
      <c r="B127" s="36"/>
      <c r="C127" s="35"/>
      <c r="D127" s="35"/>
      <c r="E127" s="35"/>
      <c r="F127" s="35"/>
      <c r="G127" s="35"/>
      <c r="H127" s="35"/>
      <c r="I127" s="121"/>
      <c r="J127" s="35"/>
      <c r="K127" s="35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12" customHeight="1">
      <c r="A128" s="35"/>
      <c r="B128" s="36"/>
      <c r="C128" s="29" t="s">
        <v>19</v>
      </c>
      <c r="D128" s="35"/>
      <c r="E128" s="35"/>
      <c r="F128" s="24" t="str">
        <f>F12</f>
        <v xml:space="preserve"> </v>
      </c>
      <c r="G128" s="35"/>
      <c r="H128" s="35"/>
      <c r="I128" s="122" t="s">
        <v>21</v>
      </c>
      <c r="J128" s="66" t="str">
        <f>IF(J12="","",J12)</f>
        <v>27. 6. 2021</v>
      </c>
      <c r="K128" s="35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6.96" customHeight="1">
      <c r="A129" s="35"/>
      <c r="B129" s="36"/>
      <c r="C129" s="35"/>
      <c r="D129" s="35"/>
      <c r="E129" s="35"/>
      <c r="F129" s="35"/>
      <c r="G129" s="35"/>
      <c r="H129" s="35"/>
      <c r="I129" s="121"/>
      <c r="J129" s="35"/>
      <c r="K129" s="35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2" customFormat="1" ht="15.15" customHeight="1">
      <c r="A130" s="35"/>
      <c r="B130" s="36"/>
      <c r="C130" s="29" t="s">
        <v>23</v>
      </c>
      <c r="D130" s="35"/>
      <c r="E130" s="35"/>
      <c r="F130" s="24" t="str">
        <f>E15</f>
        <v xml:space="preserve"> </v>
      </c>
      <c r="G130" s="35"/>
      <c r="H130" s="35"/>
      <c r="I130" s="122" t="s">
        <v>28</v>
      </c>
      <c r="J130" s="33" t="str">
        <f>E21</f>
        <v xml:space="preserve"> </v>
      </c>
      <c r="K130" s="35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="2" customFormat="1" ht="15.15" customHeight="1">
      <c r="A131" s="35"/>
      <c r="B131" s="36"/>
      <c r="C131" s="29" t="s">
        <v>26</v>
      </c>
      <c r="D131" s="35"/>
      <c r="E131" s="35"/>
      <c r="F131" s="24" t="str">
        <f>IF(E18="","",E18)</f>
        <v>Vyplň údaj</v>
      </c>
      <c r="G131" s="35"/>
      <c r="H131" s="35"/>
      <c r="I131" s="122" t="s">
        <v>30</v>
      </c>
      <c r="J131" s="33" t="str">
        <f>E24</f>
        <v xml:space="preserve"> </v>
      </c>
      <c r="K131" s="35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="2" customFormat="1" ht="10.32" customHeight="1">
      <c r="A132" s="35"/>
      <c r="B132" s="36"/>
      <c r="C132" s="35"/>
      <c r="D132" s="35"/>
      <c r="E132" s="35"/>
      <c r="F132" s="35"/>
      <c r="G132" s="35"/>
      <c r="H132" s="35"/>
      <c r="I132" s="121"/>
      <c r="J132" s="35"/>
      <c r="K132" s="35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="11" customFormat="1" ht="29.28" customHeight="1">
      <c r="A133" s="176"/>
      <c r="B133" s="177"/>
      <c r="C133" s="178" t="s">
        <v>125</v>
      </c>
      <c r="D133" s="179" t="s">
        <v>57</v>
      </c>
      <c r="E133" s="179" t="s">
        <v>53</v>
      </c>
      <c r="F133" s="179" t="s">
        <v>54</v>
      </c>
      <c r="G133" s="179" t="s">
        <v>126</v>
      </c>
      <c r="H133" s="179" t="s">
        <v>127</v>
      </c>
      <c r="I133" s="180" t="s">
        <v>128</v>
      </c>
      <c r="J133" s="181" t="s">
        <v>95</v>
      </c>
      <c r="K133" s="182" t="s">
        <v>129</v>
      </c>
      <c r="L133" s="183"/>
      <c r="M133" s="83" t="s">
        <v>1</v>
      </c>
      <c r="N133" s="84" t="s">
        <v>36</v>
      </c>
      <c r="O133" s="84" t="s">
        <v>130</v>
      </c>
      <c r="P133" s="84" t="s">
        <v>131</v>
      </c>
      <c r="Q133" s="84" t="s">
        <v>132</v>
      </c>
      <c r="R133" s="84" t="s">
        <v>133</v>
      </c>
      <c r="S133" s="84" t="s">
        <v>134</v>
      </c>
      <c r="T133" s="85" t="s">
        <v>135</v>
      </c>
      <c r="U133" s="176"/>
      <c r="V133" s="176"/>
      <c r="W133" s="176"/>
      <c r="X133" s="176"/>
      <c r="Y133" s="176"/>
      <c r="Z133" s="176"/>
      <c r="AA133" s="176"/>
      <c r="AB133" s="176"/>
      <c r="AC133" s="176"/>
      <c r="AD133" s="176"/>
      <c r="AE133" s="176"/>
    </row>
    <row r="134" s="2" customFormat="1" ht="22.8" customHeight="1">
      <c r="A134" s="35"/>
      <c r="B134" s="36"/>
      <c r="C134" s="90" t="s">
        <v>91</v>
      </c>
      <c r="D134" s="35"/>
      <c r="E134" s="35"/>
      <c r="F134" s="35"/>
      <c r="G134" s="35"/>
      <c r="H134" s="35"/>
      <c r="I134" s="121"/>
      <c r="J134" s="184">
        <f>BK134</f>
        <v>0</v>
      </c>
      <c r="K134" s="35"/>
      <c r="L134" s="36"/>
      <c r="M134" s="86"/>
      <c r="N134" s="70"/>
      <c r="O134" s="87"/>
      <c r="P134" s="185">
        <f>P135</f>
        <v>0</v>
      </c>
      <c r="Q134" s="87"/>
      <c r="R134" s="185">
        <f>R135</f>
        <v>0</v>
      </c>
      <c r="S134" s="87"/>
      <c r="T134" s="186">
        <f>T135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6" t="s">
        <v>71</v>
      </c>
      <c r="AU134" s="16" t="s">
        <v>97</v>
      </c>
      <c r="BK134" s="187">
        <f>BK135</f>
        <v>0</v>
      </c>
    </row>
    <row r="135" s="12" customFormat="1" ht="25.92" customHeight="1">
      <c r="A135" s="12"/>
      <c r="B135" s="188"/>
      <c r="C135" s="12"/>
      <c r="D135" s="189" t="s">
        <v>71</v>
      </c>
      <c r="E135" s="190" t="s">
        <v>341</v>
      </c>
      <c r="F135" s="190" t="s">
        <v>342</v>
      </c>
      <c r="G135" s="12"/>
      <c r="H135" s="12"/>
      <c r="I135" s="191"/>
      <c r="J135" s="192">
        <f>BK135</f>
        <v>0</v>
      </c>
      <c r="K135" s="12"/>
      <c r="L135" s="188"/>
      <c r="M135" s="193"/>
      <c r="N135" s="194"/>
      <c r="O135" s="194"/>
      <c r="P135" s="195">
        <f>P136+P138+P170+P210+P220+P223+P228</f>
        <v>0</v>
      </c>
      <c r="Q135" s="194"/>
      <c r="R135" s="195">
        <f>R136+R138+R170+R210+R220+R223+R228</f>
        <v>0</v>
      </c>
      <c r="S135" s="194"/>
      <c r="T135" s="196">
        <f>T136+T138+T170+T210+T220+T223+T228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89" t="s">
        <v>80</v>
      </c>
      <c r="AT135" s="197" t="s">
        <v>71</v>
      </c>
      <c r="AU135" s="197" t="s">
        <v>72</v>
      </c>
      <c r="AY135" s="189" t="s">
        <v>138</v>
      </c>
      <c r="BK135" s="198">
        <f>BK136+BK138+BK170+BK210+BK220+BK223+BK228</f>
        <v>0</v>
      </c>
    </row>
    <row r="136" s="12" customFormat="1" ht="22.8" customHeight="1">
      <c r="A136" s="12"/>
      <c r="B136" s="188"/>
      <c r="C136" s="12"/>
      <c r="D136" s="189" t="s">
        <v>71</v>
      </c>
      <c r="E136" s="199" t="s">
        <v>343</v>
      </c>
      <c r="F136" s="199" t="s">
        <v>344</v>
      </c>
      <c r="G136" s="12"/>
      <c r="H136" s="12"/>
      <c r="I136" s="191"/>
      <c r="J136" s="200">
        <f>BK136</f>
        <v>0</v>
      </c>
      <c r="K136" s="12"/>
      <c r="L136" s="188"/>
      <c r="M136" s="193"/>
      <c r="N136" s="194"/>
      <c r="O136" s="194"/>
      <c r="P136" s="195">
        <f>P137</f>
        <v>0</v>
      </c>
      <c r="Q136" s="194"/>
      <c r="R136" s="195">
        <f>R137</f>
        <v>0</v>
      </c>
      <c r="S136" s="194"/>
      <c r="T136" s="196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89" t="s">
        <v>80</v>
      </c>
      <c r="AT136" s="197" t="s">
        <v>71</v>
      </c>
      <c r="AU136" s="197" t="s">
        <v>80</v>
      </c>
      <c r="AY136" s="189" t="s">
        <v>138</v>
      </c>
      <c r="BK136" s="198">
        <f>BK137</f>
        <v>0</v>
      </c>
    </row>
    <row r="137" s="2" customFormat="1" ht="21.75" customHeight="1">
      <c r="A137" s="35"/>
      <c r="B137" s="165"/>
      <c r="C137" s="201" t="s">
        <v>80</v>
      </c>
      <c r="D137" s="201" t="s">
        <v>140</v>
      </c>
      <c r="E137" s="202" t="s">
        <v>345</v>
      </c>
      <c r="F137" s="203" t="s">
        <v>346</v>
      </c>
      <c r="G137" s="204" t="s">
        <v>295</v>
      </c>
      <c r="H137" s="205">
        <v>12</v>
      </c>
      <c r="I137" s="206"/>
      <c r="J137" s="207">
        <f>ROUND(I137*H137,2)</f>
        <v>0</v>
      </c>
      <c r="K137" s="208"/>
      <c r="L137" s="36"/>
      <c r="M137" s="209" t="s">
        <v>1</v>
      </c>
      <c r="N137" s="210" t="s">
        <v>38</v>
      </c>
      <c r="O137" s="74"/>
      <c r="P137" s="211">
        <f>O137*H137</f>
        <v>0</v>
      </c>
      <c r="Q137" s="211">
        <v>0</v>
      </c>
      <c r="R137" s="211">
        <f>Q137*H137</f>
        <v>0</v>
      </c>
      <c r="S137" s="211">
        <v>0</v>
      </c>
      <c r="T137" s="21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3" t="s">
        <v>144</v>
      </c>
      <c r="AT137" s="213" t="s">
        <v>140</v>
      </c>
      <c r="AU137" s="213" t="s">
        <v>116</v>
      </c>
      <c r="AY137" s="16" t="s">
        <v>138</v>
      </c>
      <c r="BE137" s="214">
        <f>IF(N137="základná",J137,0)</f>
        <v>0</v>
      </c>
      <c r="BF137" s="214">
        <f>IF(N137="znížená",J137,0)</f>
        <v>0</v>
      </c>
      <c r="BG137" s="214">
        <f>IF(N137="zákl. prenesená",J137,0)</f>
        <v>0</v>
      </c>
      <c r="BH137" s="214">
        <f>IF(N137="zníž. prenesená",J137,0)</f>
        <v>0</v>
      </c>
      <c r="BI137" s="214">
        <f>IF(N137="nulová",J137,0)</f>
        <v>0</v>
      </c>
      <c r="BJ137" s="16" t="s">
        <v>116</v>
      </c>
      <c r="BK137" s="214">
        <f>ROUND(I137*H137,2)</f>
        <v>0</v>
      </c>
      <c r="BL137" s="16" t="s">
        <v>144</v>
      </c>
      <c r="BM137" s="213" t="s">
        <v>116</v>
      </c>
    </row>
    <row r="138" s="12" customFormat="1" ht="22.8" customHeight="1">
      <c r="A138" s="12"/>
      <c r="B138" s="188"/>
      <c r="C138" s="12"/>
      <c r="D138" s="189" t="s">
        <v>71</v>
      </c>
      <c r="E138" s="199" t="s">
        <v>347</v>
      </c>
      <c r="F138" s="199" t="s">
        <v>348</v>
      </c>
      <c r="G138" s="12"/>
      <c r="H138" s="12"/>
      <c r="I138" s="191"/>
      <c r="J138" s="200">
        <f>BK138</f>
        <v>0</v>
      </c>
      <c r="K138" s="12"/>
      <c r="L138" s="188"/>
      <c r="M138" s="193"/>
      <c r="N138" s="194"/>
      <c r="O138" s="194"/>
      <c r="P138" s="195">
        <f>SUM(P139:P169)</f>
        <v>0</v>
      </c>
      <c r="Q138" s="194"/>
      <c r="R138" s="195">
        <f>SUM(R139:R169)</f>
        <v>0</v>
      </c>
      <c r="S138" s="194"/>
      <c r="T138" s="196">
        <f>SUM(T139:T169)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89" t="s">
        <v>80</v>
      </c>
      <c r="AT138" s="197" t="s">
        <v>71</v>
      </c>
      <c r="AU138" s="197" t="s">
        <v>80</v>
      </c>
      <c r="AY138" s="189" t="s">
        <v>138</v>
      </c>
      <c r="BK138" s="198">
        <f>SUM(BK139:BK169)</f>
        <v>0</v>
      </c>
    </row>
    <row r="139" s="2" customFormat="1" ht="21.75" customHeight="1">
      <c r="A139" s="35"/>
      <c r="B139" s="165"/>
      <c r="C139" s="201" t="s">
        <v>116</v>
      </c>
      <c r="D139" s="201" t="s">
        <v>140</v>
      </c>
      <c r="E139" s="202" t="s">
        <v>349</v>
      </c>
      <c r="F139" s="203" t="s">
        <v>350</v>
      </c>
      <c r="G139" s="204" t="s">
        <v>189</v>
      </c>
      <c r="H139" s="205">
        <v>300</v>
      </c>
      <c r="I139" s="206"/>
      <c r="J139" s="207">
        <f>ROUND(I139*H139,2)</f>
        <v>0</v>
      </c>
      <c r="K139" s="208"/>
      <c r="L139" s="36"/>
      <c r="M139" s="209" t="s">
        <v>1</v>
      </c>
      <c r="N139" s="210" t="s">
        <v>38</v>
      </c>
      <c r="O139" s="74"/>
      <c r="P139" s="211">
        <f>O139*H139</f>
        <v>0</v>
      </c>
      <c r="Q139" s="211">
        <v>0</v>
      </c>
      <c r="R139" s="211">
        <f>Q139*H139</f>
        <v>0</v>
      </c>
      <c r="S139" s="211">
        <v>0</v>
      </c>
      <c r="T139" s="21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3" t="s">
        <v>144</v>
      </c>
      <c r="AT139" s="213" t="s">
        <v>140</v>
      </c>
      <c r="AU139" s="213" t="s">
        <v>116</v>
      </c>
      <c r="AY139" s="16" t="s">
        <v>138</v>
      </c>
      <c r="BE139" s="214">
        <f>IF(N139="základná",J139,0)</f>
        <v>0</v>
      </c>
      <c r="BF139" s="214">
        <f>IF(N139="znížená",J139,0)</f>
        <v>0</v>
      </c>
      <c r="BG139" s="214">
        <f>IF(N139="zákl. prenesená",J139,0)</f>
        <v>0</v>
      </c>
      <c r="BH139" s="214">
        <f>IF(N139="zníž. prenesená",J139,0)</f>
        <v>0</v>
      </c>
      <c r="BI139" s="214">
        <f>IF(N139="nulová",J139,0)</f>
        <v>0</v>
      </c>
      <c r="BJ139" s="16" t="s">
        <v>116</v>
      </c>
      <c r="BK139" s="214">
        <f>ROUND(I139*H139,2)</f>
        <v>0</v>
      </c>
      <c r="BL139" s="16" t="s">
        <v>144</v>
      </c>
      <c r="BM139" s="213" t="s">
        <v>144</v>
      </c>
    </row>
    <row r="140" s="2" customFormat="1" ht="16.5" customHeight="1">
      <c r="A140" s="35"/>
      <c r="B140" s="165"/>
      <c r="C140" s="201" t="s">
        <v>147</v>
      </c>
      <c r="D140" s="201" t="s">
        <v>140</v>
      </c>
      <c r="E140" s="202" t="s">
        <v>351</v>
      </c>
      <c r="F140" s="203" t="s">
        <v>352</v>
      </c>
      <c r="G140" s="204" t="s">
        <v>295</v>
      </c>
      <c r="H140" s="205">
        <v>40</v>
      </c>
      <c r="I140" s="206"/>
      <c r="J140" s="207">
        <f>ROUND(I140*H140,2)</f>
        <v>0</v>
      </c>
      <c r="K140" s="208"/>
      <c r="L140" s="36"/>
      <c r="M140" s="209" t="s">
        <v>1</v>
      </c>
      <c r="N140" s="210" t="s">
        <v>38</v>
      </c>
      <c r="O140" s="74"/>
      <c r="P140" s="211">
        <f>O140*H140</f>
        <v>0</v>
      </c>
      <c r="Q140" s="211">
        <v>0</v>
      </c>
      <c r="R140" s="211">
        <f>Q140*H140</f>
        <v>0</v>
      </c>
      <c r="S140" s="211">
        <v>0</v>
      </c>
      <c r="T140" s="21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3" t="s">
        <v>144</v>
      </c>
      <c r="AT140" s="213" t="s">
        <v>140</v>
      </c>
      <c r="AU140" s="213" t="s">
        <v>116</v>
      </c>
      <c r="AY140" s="16" t="s">
        <v>138</v>
      </c>
      <c r="BE140" s="214">
        <f>IF(N140="základná",J140,0)</f>
        <v>0</v>
      </c>
      <c r="BF140" s="214">
        <f>IF(N140="znížená",J140,0)</f>
        <v>0</v>
      </c>
      <c r="BG140" s="214">
        <f>IF(N140="zákl. prenesená",J140,0)</f>
        <v>0</v>
      </c>
      <c r="BH140" s="214">
        <f>IF(N140="zníž. prenesená",J140,0)</f>
        <v>0</v>
      </c>
      <c r="BI140" s="214">
        <f>IF(N140="nulová",J140,0)</f>
        <v>0</v>
      </c>
      <c r="BJ140" s="16" t="s">
        <v>116</v>
      </c>
      <c r="BK140" s="214">
        <f>ROUND(I140*H140,2)</f>
        <v>0</v>
      </c>
      <c r="BL140" s="16" t="s">
        <v>144</v>
      </c>
      <c r="BM140" s="213" t="s">
        <v>151</v>
      </c>
    </row>
    <row r="141" s="2" customFormat="1" ht="16.5" customHeight="1">
      <c r="A141" s="35"/>
      <c r="B141" s="165"/>
      <c r="C141" s="201" t="s">
        <v>144</v>
      </c>
      <c r="D141" s="201" t="s">
        <v>140</v>
      </c>
      <c r="E141" s="202" t="s">
        <v>353</v>
      </c>
      <c r="F141" s="203" t="s">
        <v>354</v>
      </c>
      <c r="G141" s="204" t="s">
        <v>295</v>
      </c>
      <c r="H141" s="205">
        <v>10</v>
      </c>
      <c r="I141" s="206"/>
      <c r="J141" s="207">
        <f>ROUND(I141*H141,2)</f>
        <v>0</v>
      </c>
      <c r="K141" s="208"/>
      <c r="L141" s="36"/>
      <c r="M141" s="209" t="s">
        <v>1</v>
      </c>
      <c r="N141" s="210" t="s">
        <v>38</v>
      </c>
      <c r="O141" s="74"/>
      <c r="P141" s="211">
        <f>O141*H141</f>
        <v>0</v>
      </c>
      <c r="Q141" s="211">
        <v>0</v>
      </c>
      <c r="R141" s="211">
        <f>Q141*H141</f>
        <v>0</v>
      </c>
      <c r="S141" s="211">
        <v>0</v>
      </c>
      <c r="T141" s="21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3" t="s">
        <v>144</v>
      </c>
      <c r="AT141" s="213" t="s">
        <v>140</v>
      </c>
      <c r="AU141" s="213" t="s">
        <v>116</v>
      </c>
      <c r="AY141" s="16" t="s">
        <v>138</v>
      </c>
      <c r="BE141" s="214">
        <f>IF(N141="základná",J141,0)</f>
        <v>0</v>
      </c>
      <c r="BF141" s="214">
        <f>IF(N141="znížená",J141,0)</f>
        <v>0</v>
      </c>
      <c r="BG141" s="214">
        <f>IF(N141="zákl. prenesená",J141,0)</f>
        <v>0</v>
      </c>
      <c r="BH141" s="214">
        <f>IF(N141="zníž. prenesená",J141,0)</f>
        <v>0</v>
      </c>
      <c r="BI141" s="214">
        <f>IF(N141="nulová",J141,0)</f>
        <v>0</v>
      </c>
      <c r="BJ141" s="16" t="s">
        <v>116</v>
      </c>
      <c r="BK141" s="214">
        <f>ROUND(I141*H141,2)</f>
        <v>0</v>
      </c>
      <c r="BL141" s="16" t="s">
        <v>144</v>
      </c>
      <c r="BM141" s="213" t="s">
        <v>186</v>
      </c>
    </row>
    <row r="142" s="2" customFormat="1" ht="21.75" customHeight="1">
      <c r="A142" s="35"/>
      <c r="B142" s="165"/>
      <c r="C142" s="201" t="s">
        <v>173</v>
      </c>
      <c r="D142" s="201" t="s">
        <v>140</v>
      </c>
      <c r="E142" s="202" t="s">
        <v>355</v>
      </c>
      <c r="F142" s="203" t="s">
        <v>356</v>
      </c>
      <c r="G142" s="204" t="s">
        <v>295</v>
      </c>
      <c r="H142" s="205">
        <v>15</v>
      </c>
      <c r="I142" s="206"/>
      <c r="J142" s="207">
        <f>ROUND(I142*H142,2)</f>
        <v>0</v>
      </c>
      <c r="K142" s="208"/>
      <c r="L142" s="36"/>
      <c r="M142" s="209" t="s">
        <v>1</v>
      </c>
      <c r="N142" s="210" t="s">
        <v>38</v>
      </c>
      <c r="O142" s="74"/>
      <c r="P142" s="211">
        <f>O142*H142</f>
        <v>0</v>
      </c>
      <c r="Q142" s="211">
        <v>0</v>
      </c>
      <c r="R142" s="211">
        <f>Q142*H142</f>
        <v>0</v>
      </c>
      <c r="S142" s="211">
        <v>0</v>
      </c>
      <c r="T142" s="212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3" t="s">
        <v>144</v>
      </c>
      <c r="AT142" s="213" t="s">
        <v>140</v>
      </c>
      <c r="AU142" s="213" t="s">
        <v>116</v>
      </c>
      <c r="AY142" s="16" t="s">
        <v>138</v>
      </c>
      <c r="BE142" s="214">
        <f>IF(N142="základná",J142,0)</f>
        <v>0</v>
      </c>
      <c r="BF142" s="214">
        <f>IF(N142="znížená",J142,0)</f>
        <v>0</v>
      </c>
      <c r="BG142" s="214">
        <f>IF(N142="zákl. prenesená",J142,0)</f>
        <v>0</v>
      </c>
      <c r="BH142" s="214">
        <f>IF(N142="zníž. prenesená",J142,0)</f>
        <v>0</v>
      </c>
      <c r="BI142" s="214">
        <f>IF(N142="nulová",J142,0)</f>
        <v>0</v>
      </c>
      <c r="BJ142" s="16" t="s">
        <v>116</v>
      </c>
      <c r="BK142" s="214">
        <f>ROUND(I142*H142,2)</f>
        <v>0</v>
      </c>
      <c r="BL142" s="16" t="s">
        <v>144</v>
      </c>
      <c r="BM142" s="213" t="s">
        <v>176</v>
      </c>
    </row>
    <row r="143" s="2" customFormat="1" ht="21.75" customHeight="1">
      <c r="A143" s="35"/>
      <c r="B143" s="165"/>
      <c r="C143" s="201" t="s">
        <v>151</v>
      </c>
      <c r="D143" s="201" t="s">
        <v>140</v>
      </c>
      <c r="E143" s="202" t="s">
        <v>357</v>
      </c>
      <c r="F143" s="203" t="s">
        <v>358</v>
      </c>
      <c r="G143" s="204" t="s">
        <v>295</v>
      </c>
      <c r="H143" s="205">
        <v>15</v>
      </c>
      <c r="I143" s="206"/>
      <c r="J143" s="207">
        <f>ROUND(I143*H143,2)</f>
        <v>0</v>
      </c>
      <c r="K143" s="208"/>
      <c r="L143" s="36"/>
      <c r="M143" s="209" t="s">
        <v>1</v>
      </c>
      <c r="N143" s="210" t="s">
        <v>38</v>
      </c>
      <c r="O143" s="74"/>
      <c r="P143" s="211">
        <f>O143*H143</f>
        <v>0</v>
      </c>
      <c r="Q143" s="211">
        <v>0</v>
      </c>
      <c r="R143" s="211">
        <f>Q143*H143</f>
        <v>0</v>
      </c>
      <c r="S143" s="211">
        <v>0</v>
      </c>
      <c r="T143" s="21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3" t="s">
        <v>144</v>
      </c>
      <c r="AT143" s="213" t="s">
        <v>140</v>
      </c>
      <c r="AU143" s="213" t="s">
        <v>116</v>
      </c>
      <c r="AY143" s="16" t="s">
        <v>138</v>
      </c>
      <c r="BE143" s="214">
        <f>IF(N143="základná",J143,0)</f>
        <v>0</v>
      </c>
      <c r="BF143" s="214">
        <f>IF(N143="znížená",J143,0)</f>
        <v>0</v>
      </c>
      <c r="BG143" s="214">
        <f>IF(N143="zákl. prenesená",J143,0)</f>
        <v>0</v>
      </c>
      <c r="BH143" s="214">
        <f>IF(N143="zníž. prenesená",J143,0)</f>
        <v>0</v>
      </c>
      <c r="BI143" s="214">
        <f>IF(N143="nulová",J143,0)</f>
        <v>0</v>
      </c>
      <c r="BJ143" s="16" t="s">
        <v>116</v>
      </c>
      <c r="BK143" s="214">
        <f>ROUND(I143*H143,2)</f>
        <v>0</v>
      </c>
      <c r="BL143" s="16" t="s">
        <v>144</v>
      </c>
      <c r="BM143" s="213" t="s">
        <v>181</v>
      </c>
    </row>
    <row r="144" s="2" customFormat="1" ht="21.75" customHeight="1">
      <c r="A144" s="35"/>
      <c r="B144" s="165"/>
      <c r="C144" s="201" t="s">
        <v>182</v>
      </c>
      <c r="D144" s="201" t="s">
        <v>140</v>
      </c>
      <c r="E144" s="202" t="s">
        <v>359</v>
      </c>
      <c r="F144" s="203" t="s">
        <v>360</v>
      </c>
      <c r="G144" s="204" t="s">
        <v>295</v>
      </c>
      <c r="H144" s="205">
        <v>1</v>
      </c>
      <c r="I144" s="206"/>
      <c r="J144" s="207">
        <f>ROUND(I144*H144,2)</f>
        <v>0</v>
      </c>
      <c r="K144" s="208"/>
      <c r="L144" s="36"/>
      <c r="M144" s="209" t="s">
        <v>1</v>
      </c>
      <c r="N144" s="210" t="s">
        <v>38</v>
      </c>
      <c r="O144" s="74"/>
      <c r="P144" s="211">
        <f>O144*H144</f>
        <v>0</v>
      </c>
      <c r="Q144" s="211">
        <v>0</v>
      </c>
      <c r="R144" s="211">
        <f>Q144*H144</f>
        <v>0</v>
      </c>
      <c r="S144" s="211">
        <v>0</v>
      </c>
      <c r="T144" s="212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3" t="s">
        <v>144</v>
      </c>
      <c r="AT144" s="213" t="s">
        <v>140</v>
      </c>
      <c r="AU144" s="213" t="s">
        <v>116</v>
      </c>
      <c r="AY144" s="16" t="s">
        <v>138</v>
      </c>
      <c r="BE144" s="214">
        <f>IF(N144="základná",J144,0)</f>
        <v>0</v>
      </c>
      <c r="BF144" s="214">
        <f>IF(N144="znížená",J144,0)</f>
        <v>0</v>
      </c>
      <c r="BG144" s="214">
        <f>IF(N144="zákl. prenesená",J144,0)</f>
        <v>0</v>
      </c>
      <c r="BH144" s="214">
        <f>IF(N144="zníž. prenesená",J144,0)</f>
        <v>0</v>
      </c>
      <c r="BI144" s="214">
        <f>IF(N144="nulová",J144,0)</f>
        <v>0</v>
      </c>
      <c r="BJ144" s="16" t="s">
        <v>116</v>
      </c>
      <c r="BK144" s="214">
        <f>ROUND(I144*H144,2)</f>
        <v>0</v>
      </c>
      <c r="BL144" s="16" t="s">
        <v>144</v>
      </c>
      <c r="BM144" s="213" t="s">
        <v>185</v>
      </c>
    </row>
    <row r="145" s="2" customFormat="1" ht="16.5" customHeight="1">
      <c r="A145" s="35"/>
      <c r="B145" s="165"/>
      <c r="C145" s="201" t="s">
        <v>186</v>
      </c>
      <c r="D145" s="201" t="s">
        <v>140</v>
      </c>
      <c r="E145" s="202" t="s">
        <v>361</v>
      </c>
      <c r="F145" s="203" t="s">
        <v>362</v>
      </c>
      <c r="G145" s="204" t="s">
        <v>295</v>
      </c>
      <c r="H145" s="205">
        <v>16</v>
      </c>
      <c r="I145" s="206"/>
      <c r="J145" s="207">
        <f>ROUND(I145*H145,2)</f>
        <v>0</v>
      </c>
      <c r="K145" s="208"/>
      <c r="L145" s="36"/>
      <c r="M145" s="209" t="s">
        <v>1</v>
      </c>
      <c r="N145" s="210" t="s">
        <v>38</v>
      </c>
      <c r="O145" s="74"/>
      <c r="P145" s="211">
        <f>O145*H145</f>
        <v>0</v>
      </c>
      <c r="Q145" s="211">
        <v>0</v>
      </c>
      <c r="R145" s="211">
        <f>Q145*H145</f>
        <v>0</v>
      </c>
      <c r="S145" s="211">
        <v>0</v>
      </c>
      <c r="T145" s="21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3" t="s">
        <v>144</v>
      </c>
      <c r="AT145" s="213" t="s">
        <v>140</v>
      </c>
      <c r="AU145" s="213" t="s">
        <v>116</v>
      </c>
      <c r="AY145" s="16" t="s">
        <v>138</v>
      </c>
      <c r="BE145" s="214">
        <f>IF(N145="základná",J145,0)</f>
        <v>0</v>
      </c>
      <c r="BF145" s="214">
        <f>IF(N145="znížená",J145,0)</f>
        <v>0</v>
      </c>
      <c r="BG145" s="214">
        <f>IF(N145="zákl. prenesená",J145,0)</f>
        <v>0</v>
      </c>
      <c r="BH145" s="214">
        <f>IF(N145="zníž. prenesená",J145,0)</f>
        <v>0</v>
      </c>
      <c r="BI145" s="214">
        <f>IF(N145="nulová",J145,0)</f>
        <v>0</v>
      </c>
      <c r="BJ145" s="16" t="s">
        <v>116</v>
      </c>
      <c r="BK145" s="214">
        <f>ROUND(I145*H145,2)</f>
        <v>0</v>
      </c>
      <c r="BL145" s="16" t="s">
        <v>144</v>
      </c>
      <c r="BM145" s="213" t="s">
        <v>190</v>
      </c>
    </row>
    <row r="146" s="2" customFormat="1" ht="16.5" customHeight="1">
      <c r="A146" s="35"/>
      <c r="B146" s="165"/>
      <c r="C146" s="201" t="s">
        <v>177</v>
      </c>
      <c r="D146" s="201" t="s">
        <v>140</v>
      </c>
      <c r="E146" s="202" t="s">
        <v>363</v>
      </c>
      <c r="F146" s="203" t="s">
        <v>364</v>
      </c>
      <c r="G146" s="204" t="s">
        <v>295</v>
      </c>
      <c r="H146" s="205">
        <v>1</v>
      </c>
      <c r="I146" s="206"/>
      <c r="J146" s="207">
        <f>ROUND(I146*H146,2)</f>
        <v>0</v>
      </c>
      <c r="K146" s="208"/>
      <c r="L146" s="36"/>
      <c r="M146" s="209" t="s">
        <v>1</v>
      </c>
      <c r="N146" s="210" t="s">
        <v>38</v>
      </c>
      <c r="O146" s="74"/>
      <c r="P146" s="211">
        <f>O146*H146</f>
        <v>0</v>
      </c>
      <c r="Q146" s="211">
        <v>0</v>
      </c>
      <c r="R146" s="211">
        <f>Q146*H146</f>
        <v>0</v>
      </c>
      <c r="S146" s="211">
        <v>0</v>
      </c>
      <c r="T146" s="21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3" t="s">
        <v>144</v>
      </c>
      <c r="AT146" s="213" t="s">
        <v>140</v>
      </c>
      <c r="AU146" s="213" t="s">
        <v>116</v>
      </c>
      <c r="AY146" s="16" t="s">
        <v>138</v>
      </c>
      <c r="BE146" s="214">
        <f>IF(N146="základná",J146,0)</f>
        <v>0</v>
      </c>
      <c r="BF146" s="214">
        <f>IF(N146="znížená",J146,0)</f>
        <v>0</v>
      </c>
      <c r="BG146" s="214">
        <f>IF(N146="zákl. prenesená",J146,0)</f>
        <v>0</v>
      </c>
      <c r="BH146" s="214">
        <f>IF(N146="zníž. prenesená",J146,0)</f>
        <v>0</v>
      </c>
      <c r="BI146" s="214">
        <f>IF(N146="nulová",J146,0)</f>
        <v>0</v>
      </c>
      <c r="BJ146" s="16" t="s">
        <v>116</v>
      </c>
      <c r="BK146" s="214">
        <f>ROUND(I146*H146,2)</f>
        <v>0</v>
      </c>
      <c r="BL146" s="16" t="s">
        <v>144</v>
      </c>
      <c r="BM146" s="213" t="s">
        <v>193</v>
      </c>
    </row>
    <row r="147" s="2" customFormat="1" ht="21.75" customHeight="1">
      <c r="A147" s="35"/>
      <c r="B147" s="165"/>
      <c r="C147" s="201" t="s">
        <v>176</v>
      </c>
      <c r="D147" s="201" t="s">
        <v>140</v>
      </c>
      <c r="E147" s="202" t="s">
        <v>365</v>
      </c>
      <c r="F147" s="203" t="s">
        <v>366</v>
      </c>
      <c r="G147" s="204" t="s">
        <v>295</v>
      </c>
      <c r="H147" s="205">
        <v>1</v>
      </c>
      <c r="I147" s="206"/>
      <c r="J147" s="207">
        <f>ROUND(I147*H147,2)</f>
        <v>0</v>
      </c>
      <c r="K147" s="208"/>
      <c r="L147" s="36"/>
      <c r="M147" s="209" t="s">
        <v>1</v>
      </c>
      <c r="N147" s="210" t="s">
        <v>38</v>
      </c>
      <c r="O147" s="74"/>
      <c r="P147" s="211">
        <f>O147*H147</f>
        <v>0</v>
      </c>
      <c r="Q147" s="211">
        <v>0</v>
      </c>
      <c r="R147" s="211">
        <f>Q147*H147</f>
        <v>0</v>
      </c>
      <c r="S147" s="211">
        <v>0</v>
      </c>
      <c r="T147" s="21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3" t="s">
        <v>144</v>
      </c>
      <c r="AT147" s="213" t="s">
        <v>140</v>
      </c>
      <c r="AU147" s="213" t="s">
        <v>116</v>
      </c>
      <c r="AY147" s="16" t="s">
        <v>138</v>
      </c>
      <c r="BE147" s="214">
        <f>IF(N147="základná",J147,0)</f>
        <v>0</v>
      </c>
      <c r="BF147" s="214">
        <f>IF(N147="znížená",J147,0)</f>
        <v>0</v>
      </c>
      <c r="BG147" s="214">
        <f>IF(N147="zákl. prenesená",J147,0)</f>
        <v>0</v>
      </c>
      <c r="BH147" s="214">
        <f>IF(N147="zníž. prenesená",J147,0)</f>
        <v>0</v>
      </c>
      <c r="BI147" s="214">
        <f>IF(N147="nulová",J147,0)</f>
        <v>0</v>
      </c>
      <c r="BJ147" s="16" t="s">
        <v>116</v>
      </c>
      <c r="BK147" s="214">
        <f>ROUND(I147*H147,2)</f>
        <v>0</v>
      </c>
      <c r="BL147" s="16" t="s">
        <v>144</v>
      </c>
      <c r="BM147" s="213" t="s">
        <v>7</v>
      </c>
    </row>
    <row r="148" s="2" customFormat="1" ht="21.75" customHeight="1">
      <c r="A148" s="35"/>
      <c r="B148" s="165"/>
      <c r="C148" s="201" t="s">
        <v>367</v>
      </c>
      <c r="D148" s="201" t="s">
        <v>140</v>
      </c>
      <c r="E148" s="202" t="s">
        <v>368</v>
      </c>
      <c r="F148" s="203" t="s">
        <v>369</v>
      </c>
      <c r="G148" s="204" t="s">
        <v>295</v>
      </c>
      <c r="H148" s="205">
        <v>20</v>
      </c>
      <c r="I148" s="206"/>
      <c r="J148" s="207">
        <f>ROUND(I148*H148,2)</f>
        <v>0</v>
      </c>
      <c r="K148" s="208"/>
      <c r="L148" s="36"/>
      <c r="M148" s="209" t="s">
        <v>1</v>
      </c>
      <c r="N148" s="210" t="s">
        <v>38</v>
      </c>
      <c r="O148" s="74"/>
      <c r="P148" s="211">
        <f>O148*H148</f>
        <v>0</v>
      </c>
      <c r="Q148" s="211">
        <v>0</v>
      </c>
      <c r="R148" s="211">
        <f>Q148*H148</f>
        <v>0</v>
      </c>
      <c r="S148" s="211">
        <v>0</v>
      </c>
      <c r="T148" s="21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3" t="s">
        <v>144</v>
      </c>
      <c r="AT148" s="213" t="s">
        <v>140</v>
      </c>
      <c r="AU148" s="213" t="s">
        <v>116</v>
      </c>
      <c r="AY148" s="16" t="s">
        <v>138</v>
      </c>
      <c r="BE148" s="214">
        <f>IF(N148="základná",J148,0)</f>
        <v>0</v>
      </c>
      <c r="BF148" s="214">
        <f>IF(N148="znížená",J148,0)</f>
        <v>0</v>
      </c>
      <c r="BG148" s="214">
        <f>IF(N148="zákl. prenesená",J148,0)</f>
        <v>0</v>
      </c>
      <c r="BH148" s="214">
        <f>IF(N148="zníž. prenesená",J148,0)</f>
        <v>0</v>
      </c>
      <c r="BI148" s="214">
        <f>IF(N148="nulová",J148,0)</f>
        <v>0</v>
      </c>
      <c r="BJ148" s="16" t="s">
        <v>116</v>
      </c>
      <c r="BK148" s="214">
        <f>ROUND(I148*H148,2)</f>
        <v>0</v>
      </c>
      <c r="BL148" s="16" t="s">
        <v>144</v>
      </c>
      <c r="BM148" s="213" t="s">
        <v>370</v>
      </c>
    </row>
    <row r="149" s="2" customFormat="1" ht="16.5" customHeight="1">
      <c r="A149" s="35"/>
      <c r="B149" s="165"/>
      <c r="C149" s="201" t="s">
        <v>181</v>
      </c>
      <c r="D149" s="201" t="s">
        <v>140</v>
      </c>
      <c r="E149" s="202" t="s">
        <v>371</v>
      </c>
      <c r="F149" s="203" t="s">
        <v>372</v>
      </c>
      <c r="G149" s="204" t="s">
        <v>295</v>
      </c>
      <c r="H149" s="205">
        <v>7</v>
      </c>
      <c r="I149" s="206"/>
      <c r="J149" s="207">
        <f>ROUND(I149*H149,2)</f>
        <v>0</v>
      </c>
      <c r="K149" s="208"/>
      <c r="L149" s="36"/>
      <c r="M149" s="209" t="s">
        <v>1</v>
      </c>
      <c r="N149" s="210" t="s">
        <v>38</v>
      </c>
      <c r="O149" s="74"/>
      <c r="P149" s="211">
        <f>O149*H149</f>
        <v>0</v>
      </c>
      <c r="Q149" s="211">
        <v>0</v>
      </c>
      <c r="R149" s="211">
        <f>Q149*H149</f>
        <v>0</v>
      </c>
      <c r="S149" s="211">
        <v>0</v>
      </c>
      <c r="T149" s="21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3" t="s">
        <v>144</v>
      </c>
      <c r="AT149" s="213" t="s">
        <v>140</v>
      </c>
      <c r="AU149" s="213" t="s">
        <v>116</v>
      </c>
      <c r="AY149" s="16" t="s">
        <v>138</v>
      </c>
      <c r="BE149" s="214">
        <f>IF(N149="základná",J149,0)</f>
        <v>0</v>
      </c>
      <c r="BF149" s="214">
        <f>IF(N149="znížená",J149,0)</f>
        <v>0</v>
      </c>
      <c r="BG149" s="214">
        <f>IF(N149="zákl. prenesená",J149,0)</f>
        <v>0</v>
      </c>
      <c r="BH149" s="214">
        <f>IF(N149="zníž. prenesená",J149,0)</f>
        <v>0</v>
      </c>
      <c r="BI149" s="214">
        <f>IF(N149="nulová",J149,0)</f>
        <v>0</v>
      </c>
      <c r="BJ149" s="16" t="s">
        <v>116</v>
      </c>
      <c r="BK149" s="214">
        <f>ROUND(I149*H149,2)</f>
        <v>0</v>
      </c>
      <c r="BL149" s="16" t="s">
        <v>144</v>
      </c>
      <c r="BM149" s="213" t="s">
        <v>204</v>
      </c>
    </row>
    <row r="150" s="2" customFormat="1" ht="21.75" customHeight="1">
      <c r="A150" s="35"/>
      <c r="B150" s="165"/>
      <c r="C150" s="201" t="s">
        <v>212</v>
      </c>
      <c r="D150" s="201" t="s">
        <v>140</v>
      </c>
      <c r="E150" s="202" t="s">
        <v>373</v>
      </c>
      <c r="F150" s="203" t="s">
        <v>374</v>
      </c>
      <c r="G150" s="204" t="s">
        <v>295</v>
      </c>
      <c r="H150" s="205">
        <v>1</v>
      </c>
      <c r="I150" s="206"/>
      <c r="J150" s="207">
        <f>ROUND(I150*H150,2)</f>
        <v>0</v>
      </c>
      <c r="K150" s="208"/>
      <c r="L150" s="36"/>
      <c r="M150" s="209" t="s">
        <v>1</v>
      </c>
      <c r="N150" s="210" t="s">
        <v>38</v>
      </c>
      <c r="O150" s="74"/>
      <c r="P150" s="211">
        <f>O150*H150</f>
        <v>0</v>
      </c>
      <c r="Q150" s="211">
        <v>0</v>
      </c>
      <c r="R150" s="211">
        <f>Q150*H150</f>
        <v>0</v>
      </c>
      <c r="S150" s="211">
        <v>0</v>
      </c>
      <c r="T150" s="21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3" t="s">
        <v>144</v>
      </c>
      <c r="AT150" s="213" t="s">
        <v>140</v>
      </c>
      <c r="AU150" s="213" t="s">
        <v>116</v>
      </c>
      <c r="AY150" s="16" t="s">
        <v>138</v>
      </c>
      <c r="BE150" s="214">
        <f>IF(N150="základná",J150,0)</f>
        <v>0</v>
      </c>
      <c r="BF150" s="214">
        <f>IF(N150="znížená",J150,0)</f>
        <v>0</v>
      </c>
      <c r="BG150" s="214">
        <f>IF(N150="zákl. prenesená",J150,0)</f>
        <v>0</v>
      </c>
      <c r="BH150" s="214">
        <f>IF(N150="zníž. prenesená",J150,0)</f>
        <v>0</v>
      </c>
      <c r="BI150" s="214">
        <f>IF(N150="nulová",J150,0)</f>
        <v>0</v>
      </c>
      <c r="BJ150" s="16" t="s">
        <v>116</v>
      </c>
      <c r="BK150" s="214">
        <f>ROUND(I150*H150,2)</f>
        <v>0</v>
      </c>
      <c r="BL150" s="16" t="s">
        <v>144</v>
      </c>
      <c r="BM150" s="213" t="s">
        <v>215</v>
      </c>
    </row>
    <row r="151" s="2" customFormat="1" ht="21.75" customHeight="1">
      <c r="A151" s="35"/>
      <c r="B151" s="165"/>
      <c r="C151" s="201" t="s">
        <v>185</v>
      </c>
      <c r="D151" s="201" t="s">
        <v>140</v>
      </c>
      <c r="E151" s="202" t="s">
        <v>375</v>
      </c>
      <c r="F151" s="203" t="s">
        <v>376</v>
      </c>
      <c r="G151" s="204" t="s">
        <v>295</v>
      </c>
      <c r="H151" s="205">
        <v>7</v>
      </c>
      <c r="I151" s="206"/>
      <c r="J151" s="207">
        <f>ROUND(I151*H151,2)</f>
        <v>0</v>
      </c>
      <c r="K151" s="208"/>
      <c r="L151" s="36"/>
      <c r="M151" s="209" t="s">
        <v>1</v>
      </c>
      <c r="N151" s="210" t="s">
        <v>38</v>
      </c>
      <c r="O151" s="74"/>
      <c r="P151" s="211">
        <f>O151*H151</f>
        <v>0</v>
      </c>
      <c r="Q151" s="211">
        <v>0</v>
      </c>
      <c r="R151" s="211">
        <f>Q151*H151</f>
        <v>0</v>
      </c>
      <c r="S151" s="211">
        <v>0</v>
      </c>
      <c r="T151" s="21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3" t="s">
        <v>144</v>
      </c>
      <c r="AT151" s="213" t="s">
        <v>140</v>
      </c>
      <c r="AU151" s="213" t="s">
        <v>116</v>
      </c>
      <c r="AY151" s="16" t="s">
        <v>138</v>
      </c>
      <c r="BE151" s="214">
        <f>IF(N151="základná",J151,0)</f>
        <v>0</v>
      </c>
      <c r="BF151" s="214">
        <f>IF(N151="znížená",J151,0)</f>
        <v>0</v>
      </c>
      <c r="BG151" s="214">
        <f>IF(N151="zákl. prenesená",J151,0)</f>
        <v>0</v>
      </c>
      <c r="BH151" s="214">
        <f>IF(N151="zníž. prenesená",J151,0)</f>
        <v>0</v>
      </c>
      <c r="BI151" s="214">
        <f>IF(N151="nulová",J151,0)</f>
        <v>0</v>
      </c>
      <c r="BJ151" s="16" t="s">
        <v>116</v>
      </c>
      <c r="BK151" s="214">
        <f>ROUND(I151*H151,2)</f>
        <v>0</v>
      </c>
      <c r="BL151" s="16" t="s">
        <v>144</v>
      </c>
      <c r="BM151" s="213" t="s">
        <v>281</v>
      </c>
    </row>
    <row r="152" s="2" customFormat="1" ht="21.75" customHeight="1">
      <c r="A152" s="35"/>
      <c r="B152" s="165"/>
      <c r="C152" s="201" t="s">
        <v>377</v>
      </c>
      <c r="D152" s="201" t="s">
        <v>140</v>
      </c>
      <c r="E152" s="202" t="s">
        <v>378</v>
      </c>
      <c r="F152" s="203" t="s">
        <v>379</v>
      </c>
      <c r="G152" s="204" t="s">
        <v>295</v>
      </c>
      <c r="H152" s="205">
        <v>1</v>
      </c>
      <c r="I152" s="206"/>
      <c r="J152" s="207">
        <f>ROUND(I152*H152,2)</f>
        <v>0</v>
      </c>
      <c r="K152" s="208"/>
      <c r="L152" s="36"/>
      <c r="M152" s="209" t="s">
        <v>1</v>
      </c>
      <c r="N152" s="210" t="s">
        <v>38</v>
      </c>
      <c r="O152" s="74"/>
      <c r="P152" s="211">
        <f>O152*H152</f>
        <v>0</v>
      </c>
      <c r="Q152" s="211">
        <v>0</v>
      </c>
      <c r="R152" s="211">
        <f>Q152*H152</f>
        <v>0</v>
      </c>
      <c r="S152" s="211">
        <v>0</v>
      </c>
      <c r="T152" s="21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3" t="s">
        <v>144</v>
      </c>
      <c r="AT152" s="213" t="s">
        <v>140</v>
      </c>
      <c r="AU152" s="213" t="s">
        <v>116</v>
      </c>
      <c r="AY152" s="16" t="s">
        <v>138</v>
      </c>
      <c r="BE152" s="214">
        <f>IF(N152="základná",J152,0)</f>
        <v>0</v>
      </c>
      <c r="BF152" s="214">
        <f>IF(N152="znížená",J152,0)</f>
        <v>0</v>
      </c>
      <c r="BG152" s="214">
        <f>IF(N152="zákl. prenesená",J152,0)</f>
        <v>0</v>
      </c>
      <c r="BH152" s="214">
        <f>IF(N152="zníž. prenesená",J152,0)</f>
        <v>0</v>
      </c>
      <c r="BI152" s="214">
        <f>IF(N152="nulová",J152,0)</f>
        <v>0</v>
      </c>
      <c r="BJ152" s="16" t="s">
        <v>116</v>
      </c>
      <c r="BK152" s="214">
        <f>ROUND(I152*H152,2)</f>
        <v>0</v>
      </c>
      <c r="BL152" s="16" t="s">
        <v>144</v>
      </c>
      <c r="BM152" s="213" t="s">
        <v>233</v>
      </c>
    </row>
    <row r="153" s="2" customFormat="1" ht="21.75" customHeight="1">
      <c r="A153" s="35"/>
      <c r="B153" s="165"/>
      <c r="C153" s="201" t="s">
        <v>190</v>
      </c>
      <c r="D153" s="201" t="s">
        <v>140</v>
      </c>
      <c r="E153" s="202" t="s">
        <v>380</v>
      </c>
      <c r="F153" s="203" t="s">
        <v>381</v>
      </c>
      <c r="G153" s="204" t="s">
        <v>295</v>
      </c>
      <c r="H153" s="205">
        <v>8</v>
      </c>
      <c r="I153" s="206"/>
      <c r="J153" s="207">
        <f>ROUND(I153*H153,2)</f>
        <v>0</v>
      </c>
      <c r="K153" s="208"/>
      <c r="L153" s="36"/>
      <c r="M153" s="209" t="s">
        <v>1</v>
      </c>
      <c r="N153" s="210" t="s">
        <v>38</v>
      </c>
      <c r="O153" s="74"/>
      <c r="P153" s="211">
        <f>O153*H153</f>
        <v>0</v>
      </c>
      <c r="Q153" s="211">
        <v>0</v>
      </c>
      <c r="R153" s="211">
        <f>Q153*H153</f>
        <v>0</v>
      </c>
      <c r="S153" s="211">
        <v>0</v>
      </c>
      <c r="T153" s="212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3" t="s">
        <v>144</v>
      </c>
      <c r="AT153" s="213" t="s">
        <v>140</v>
      </c>
      <c r="AU153" s="213" t="s">
        <v>116</v>
      </c>
      <c r="AY153" s="16" t="s">
        <v>138</v>
      </c>
      <c r="BE153" s="214">
        <f>IF(N153="základná",J153,0)</f>
        <v>0</v>
      </c>
      <c r="BF153" s="214">
        <f>IF(N153="znížená",J153,0)</f>
        <v>0</v>
      </c>
      <c r="BG153" s="214">
        <f>IF(N153="zákl. prenesená",J153,0)</f>
        <v>0</v>
      </c>
      <c r="BH153" s="214">
        <f>IF(N153="zníž. prenesená",J153,0)</f>
        <v>0</v>
      </c>
      <c r="BI153" s="214">
        <f>IF(N153="nulová",J153,0)</f>
        <v>0</v>
      </c>
      <c r="BJ153" s="16" t="s">
        <v>116</v>
      </c>
      <c r="BK153" s="214">
        <f>ROUND(I153*H153,2)</f>
        <v>0</v>
      </c>
      <c r="BL153" s="16" t="s">
        <v>144</v>
      </c>
      <c r="BM153" s="213" t="s">
        <v>228</v>
      </c>
    </row>
    <row r="154" s="2" customFormat="1" ht="21.75" customHeight="1">
      <c r="A154" s="35"/>
      <c r="B154" s="165"/>
      <c r="C154" s="201" t="s">
        <v>382</v>
      </c>
      <c r="D154" s="201" t="s">
        <v>140</v>
      </c>
      <c r="E154" s="202" t="s">
        <v>383</v>
      </c>
      <c r="F154" s="203" t="s">
        <v>384</v>
      </c>
      <c r="G154" s="204" t="s">
        <v>295</v>
      </c>
      <c r="H154" s="205">
        <v>1</v>
      </c>
      <c r="I154" s="206"/>
      <c r="J154" s="207">
        <f>ROUND(I154*H154,2)</f>
        <v>0</v>
      </c>
      <c r="K154" s="208"/>
      <c r="L154" s="36"/>
      <c r="M154" s="209" t="s">
        <v>1</v>
      </c>
      <c r="N154" s="210" t="s">
        <v>38</v>
      </c>
      <c r="O154" s="74"/>
      <c r="P154" s="211">
        <f>O154*H154</f>
        <v>0</v>
      </c>
      <c r="Q154" s="211">
        <v>0</v>
      </c>
      <c r="R154" s="211">
        <f>Q154*H154</f>
        <v>0</v>
      </c>
      <c r="S154" s="211">
        <v>0</v>
      </c>
      <c r="T154" s="21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3" t="s">
        <v>144</v>
      </c>
      <c r="AT154" s="213" t="s">
        <v>140</v>
      </c>
      <c r="AU154" s="213" t="s">
        <v>116</v>
      </c>
      <c r="AY154" s="16" t="s">
        <v>138</v>
      </c>
      <c r="BE154" s="214">
        <f>IF(N154="základná",J154,0)</f>
        <v>0</v>
      </c>
      <c r="BF154" s="214">
        <f>IF(N154="znížená",J154,0)</f>
        <v>0</v>
      </c>
      <c r="BG154" s="214">
        <f>IF(N154="zákl. prenesená",J154,0)</f>
        <v>0</v>
      </c>
      <c r="BH154" s="214">
        <f>IF(N154="zníž. prenesená",J154,0)</f>
        <v>0</v>
      </c>
      <c r="BI154" s="214">
        <f>IF(N154="nulová",J154,0)</f>
        <v>0</v>
      </c>
      <c r="BJ154" s="16" t="s">
        <v>116</v>
      </c>
      <c r="BK154" s="214">
        <f>ROUND(I154*H154,2)</f>
        <v>0</v>
      </c>
      <c r="BL154" s="16" t="s">
        <v>144</v>
      </c>
      <c r="BM154" s="213" t="s">
        <v>248</v>
      </c>
    </row>
    <row r="155" s="2" customFormat="1" ht="21.75" customHeight="1">
      <c r="A155" s="35"/>
      <c r="B155" s="165"/>
      <c r="C155" s="201" t="s">
        <v>193</v>
      </c>
      <c r="D155" s="201" t="s">
        <v>140</v>
      </c>
      <c r="E155" s="202" t="s">
        <v>385</v>
      </c>
      <c r="F155" s="203" t="s">
        <v>386</v>
      </c>
      <c r="G155" s="204" t="s">
        <v>295</v>
      </c>
      <c r="H155" s="205">
        <v>1</v>
      </c>
      <c r="I155" s="206"/>
      <c r="J155" s="207">
        <f>ROUND(I155*H155,2)</f>
        <v>0</v>
      </c>
      <c r="K155" s="208"/>
      <c r="L155" s="36"/>
      <c r="M155" s="209" t="s">
        <v>1</v>
      </c>
      <c r="N155" s="210" t="s">
        <v>38</v>
      </c>
      <c r="O155" s="74"/>
      <c r="P155" s="211">
        <f>O155*H155</f>
        <v>0</v>
      </c>
      <c r="Q155" s="211">
        <v>0</v>
      </c>
      <c r="R155" s="211">
        <f>Q155*H155</f>
        <v>0</v>
      </c>
      <c r="S155" s="211">
        <v>0</v>
      </c>
      <c r="T155" s="21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3" t="s">
        <v>144</v>
      </c>
      <c r="AT155" s="213" t="s">
        <v>140</v>
      </c>
      <c r="AU155" s="213" t="s">
        <v>116</v>
      </c>
      <c r="AY155" s="16" t="s">
        <v>138</v>
      </c>
      <c r="BE155" s="214">
        <f>IF(N155="základná",J155,0)</f>
        <v>0</v>
      </c>
      <c r="BF155" s="214">
        <f>IF(N155="znížená",J155,0)</f>
        <v>0</v>
      </c>
      <c r="BG155" s="214">
        <f>IF(N155="zákl. prenesená",J155,0)</f>
        <v>0</v>
      </c>
      <c r="BH155" s="214">
        <f>IF(N155="zníž. prenesená",J155,0)</f>
        <v>0</v>
      </c>
      <c r="BI155" s="214">
        <f>IF(N155="nulová",J155,0)</f>
        <v>0</v>
      </c>
      <c r="BJ155" s="16" t="s">
        <v>116</v>
      </c>
      <c r="BK155" s="214">
        <f>ROUND(I155*H155,2)</f>
        <v>0</v>
      </c>
      <c r="BL155" s="16" t="s">
        <v>144</v>
      </c>
      <c r="BM155" s="213" t="s">
        <v>253</v>
      </c>
    </row>
    <row r="156" s="2" customFormat="1" ht="21.75" customHeight="1">
      <c r="A156" s="35"/>
      <c r="B156" s="165"/>
      <c r="C156" s="201" t="s">
        <v>245</v>
      </c>
      <c r="D156" s="201" t="s">
        <v>140</v>
      </c>
      <c r="E156" s="202" t="s">
        <v>387</v>
      </c>
      <c r="F156" s="203" t="s">
        <v>388</v>
      </c>
      <c r="G156" s="204" t="s">
        <v>295</v>
      </c>
      <c r="H156" s="205">
        <v>22</v>
      </c>
      <c r="I156" s="206"/>
      <c r="J156" s="207">
        <f>ROUND(I156*H156,2)</f>
        <v>0</v>
      </c>
      <c r="K156" s="208"/>
      <c r="L156" s="36"/>
      <c r="M156" s="209" t="s">
        <v>1</v>
      </c>
      <c r="N156" s="210" t="s">
        <v>38</v>
      </c>
      <c r="O156" s="74"/>
      <c r="P156" s="211">
        <f>O156*H156</f>
        <v>0</v>
      </c>
      <c r="Q156" s="211">
        <v>0</v>
      </c>
      <c r="R156" s="211">
        <f>Q156*H156</f>
        <v>0</v>
      </c>
      <c r="S156" s="211">
        <v>0</v>
      </c>
      <c r="T156" s="212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3" t="s">
        <v>144</v>
      </c>
      <c r="AT156" s="213" t="s">
        <v>140</v>
      </c>
      <c r="AU156" s="213" t="s">
        <v>116</v>
      </c>
      <c r="AY156" s="16" t="s">
        <v>138</v>
      </c>
      <c r="BE156" s="214">
        <f>IF(N156="základná",J156,0)</f>
        <v>0</v>
      </c>
      <c r="BF156" s="214">
        <f>IF(N156="znížená",J156,0)</f>
        <v>0</v>
      </c>
      <c r="BG156" s="214">
        <f>IF(N156="zákl. prenesená",J156,0)</f>
        <v>0</v>
      </c>
      <c r="BH156" s="214">
        <f>IF(N156="zníž. prenesená",J156,0)</f>
        <v>0</v>
      </c>
      <c r="BI156" s="214">
        <f>IF(N156="nulová",J156,0)</f>
        <v>0</v>
      </c>
      <c r="BJ156" s="16" t="s">
        <v>116</v>
      </c>
      <c r="BK156" s="214">
        <f>ROUND(I156*H156,2)</f>
        <v>0</v>
      </c>
      <c r="BL156" s="16" t="s">
        <v>144</v>
      </c>
      <c r="BM156" s="213" t="s">
        <v>257</v>
      </c>
    </row>
    <row r="157" s="2" customFormat="1" ht="21.75" customHeight="1">
      <c r="A157" s="35"/>
      <c r="B157" s="165"/>
      <c r="C157" s="201" t="s">
        <v>7</v>
      </c>
      <c r="D157" s="201" t="s">
        <v>140</v>
      </c>
      <c r="E157" s="202" t="s">
        <v>389</v>
      </c>
      <c r="F157" s="203" t="s">
        <v>390</v>
      </c>
      <c r="G157" s="204" t="s">
        <v>295</v>
      </c>
      <c r="H157" s="205">
        <v>1</v>
      </c>
      <c r="I157" s="206"/>
      <c r="J157" s="207">
        <f>ROUND(I157*H157,2)</f>
        <v>0</v>
      </c>
      <c r="K157" s="208"/>
      <c r="L157" s="36"/>
      <c r="M157" s="209" t="s">
        <v>1</v>
      </c>
      <c r="N157" s="210" t="s">
        <v>38</v>
      </c>
      <c r="O157" s="74"/>
      <c r="P157" s="211">
        <f>O157*H157</f>
        <v>0</v>
      </c>
      <c r="Q157" s="211">
        <v>0</v>
      </c>
      <c r="R157" s="211">
        <f>Q157*H157</f>
        <v>0</v>
      </c>
      <c r="S157" s="211">
        <v>0</v>
      </c>
      <c r="T157" s="21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3" t="s">
        <v>144</v>
      </c>
      <c r="AT157" s="213" t="s">
        <v>140</v>
      </c>
      <c r="AU157" s="213" t="s">
        <v>116</v>
      </c>
      <c r="AY157" s="16" t="s">
        <v>138</v>
      </c>
      <c r="BE157" s="214">
        <f>IF(N157="základná",J157,0)</f>
        <v>0</v>
      </c>
      <c r="BF157" s="214">
        <f>IF(N157="znížená",J157,0)</f>
        <v>0</v>
      </c>
      <c r="BG157" s="214">
        <f>IF(N157="zákl. prenesená",J157,0)</f>
        <v>0</v>
      </c>
      <c r="BH157" s="214">
        <f>IF(N157="zníž. prenesená",J157,0)</f>
        <v>0</v>
      </c>
      <c r="BI157" s="214">
        <f>IF(N157="nulová",J157,0)</f>
        <v>0</v>
      </c>
      <c r="BJ157" s="16" t="s">
        <v>116</v>
      </c>
      <c r="BK157" s="214">
        <f>ROUND(I157*H157,2)</f>
        <v>0</v>
      </c>
      <c r="BL157" s="16" t="s">
        <v>144</v>
      </c>
      <c r="BM157" s="213" t="s">
        <v>265</v>
      </c>
    </row>
    <row r="158" s="2" customFormat="1" ht="16.5" customHeight="1">
      <c r="A158" s="35"/>
      <c r="B158" s="165"/>
      <c r="C158" s="201" t="s">
        <v>248</v>
      </c>
      <c r="D158" s="201" t="s">
        <v>140</v>
      </c>
      <c r="E158" s="202" t="s">
        <v>391</v>
      </c>
      <c r="F158" s="203" t="s">
        <v>392</v>
      </c>
      <c r="G158" s="204" t="s">
        <v>150</v>
      </c>
      <c r="H158" s="205">
        <v>18</v>
      </c>
      <c r="I158" s="206"/>
      <c r="J158" s="207">
        <f>ROUND(I158*H158,2)</f>
        <v>0</v>
      </c>
      <c r="K158" s="208"/>
      <c r="L158" s="36"/>
      <c r="M158" s="209" t="s">
        <v>1</v>
      </c>
      <c r="N158" s="210" t="s">
        <v>38</v>
      </c>
      <c r="O158" s="74"/>
      <c r="P158" s="211">
        <f>O158*H158</f>
        <v>0</v>
      </c>
      <c r="Q158" s="211">
        <v>0</v>
      </c>
      <c r="R158" s="211">
        <f>Q158*H158</f>
        <v>0</v>
      </c>
      <c r="S158" s="211">
        <v>0</v>
      </c>
      <c r="T158" s="21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3" t="s">
        <v>144</v>
      </c>
      <c r="AT158" s="213" t="s">
        <v>140</v>
      </c>
      <c r="AU158" s="213" t="s">
        <v>116</v>
      </c>
      <c r="AY158" s="16" t="s">
        <v>138</v>
      </c>
      <c r="BE158" s="214">
        <f>IF(N158="základná",J158,0)</f>
        <v>0</v>
      </c>
      <c r="BF158" s="214">
        <f>IF(N158="znížená",J158,0)</f>
        <v>0</v>
      </c>
      <c r="BG158" s="214">
        <f>IF(N158="zákl. prenesená",J158,0)</f>
        <v>0</v>
      </c>
      <c r="BH158" s="214">
        <f>IF(N158="zníž. prenesená",J158,0)</f>
        <v>0</v>
      </c>
      <c r="BI158" s="214">
        <f>IF(N158="nulová",J158,0)</f>
        <v>0</v>
      </c>
      <c r="BJ158" s="16" t="s">
        <v>116</v>
      </c>
      <c r="BK158" s="214">
        <f>ROUND(I158*H158,2)</f>
        <v>0</v>
      </c>
      <c r="BL158" s="16" t="s">
        <v>144</v>
      </c>
      <c r="BM158" s="213" t="s">
        <v>273</v>
      </c>
    </row>
    <row r="159" s="2" customFormat="1" ht="16.5" customHeight="1">
      <c r="A159" s="35"/>
      <c r="B159" s="165"/>
      <c r="C159" s="201" t="s">
        <v>254</v>
      </c>
      <c r="D159" s="201" t="s">
        <v>140</v>
      </c>
      <c r="E159" s="202" t="s">
        <v>393</v>
      </c>
      <c r="F159" s="203" t="s">
        <v>394</v>
      </c>
      <c r="G159" s="204" t="s">
        <v>189</v>
      </c>
      <c r="H159" s="205">
        <v>10</v>
      </c>
      <c r="I159" s="206"/>
      <c r="J159" s="207">
        <f>ROUND(I159*H159,2)</f>
        <v>0</v>
      </c>
      <c r="K159" s="208"/>
      <c r="L159" s="36"/>
      <c r="M159" s="209" t="s">
        <v>1</v>
      </c>
      <c r="N159" s="210" t="s">
        <v>38</v>
      </c>
      <c r="O159" s="74"/>
      <c r="P159" s="211">
        <f>O159*H159</f>
        <v>0</v>
      </c>
      <c r="Q159" s="211">
        <v>0</v>
      </c>
      <c r="R159" s="211">
        <f>Q159*H159</f>
        <v>0</v>
      </c>
      <c r="S159" s="211">
        <v>0</v>
      </c>
      <c r="T159" s="21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3" t="s">
        <v>144</v>
      </c>
      <c r="AT159" s="213" t="s">
        <v>140</v>
      </c>
      <c r="AU159" s="213" t="s">
        <v>116</v>
      </c>
      <c r="AY159" s="16" t="s">
        <v>138</v>
      </c>
      <c r="BE159" s="214">
        <f>IF(N159="základná",J159,0)</f>
        <v>0</v>
      </c>
      <c r="BF159" s="214">
        <f>IF(N159="znížená",J159,0)</f>
        <v>0</v>
      </c>
      <c r="BG159" s="214">
        <f>IF(N159="zákl. prenesená",J159,0)</f>
        <v>0</v>
      </c>
      <c r="BH159" s="214">
        <f>IF(N159="zníž. prenesená",J159,0)</f>
        <v>0</v>
      </c>
      <c r="BI159" s="214">
        <f>IF(N159="nulová",J159,0)</f>
        <v>0</v>
      </c>
      <c r="BJ159" s="16" t="s">
        <v>116</v>
      </c>
      <c r="BK159" s="214">
        <f>ROUND(I159*H159,2)</f>
        <v>0</v>
      </c>
      <c r="BL159" s="16" t="s">
        <v>144</v>
      </c>
      <c r="BM159" s="213" t="s">
        <v>220</v>
      </c>
    </row>
    <row r="160" s="2" customFormat="1" ht="16.5" customHeight="1">
      <c r="A160" s="35"/>
      <c r="B160" s="165"/>
      <c r="C160" s="201" t="s">
        <v>370</v>
      </c>
      <c r="D160" s="201" t="s">
        <v>140</v>
      </c>
      <c r="E160" s="202" t="s">
        <v>395</v>
      </c>
      <c r="F160" s="203" t="s">
        <v>396</v>
      </c>
      <c r="G160" s="204" t="s">
        <v>189</v>
      </c>
      <c r="H160" s="205">
        <v>8</v>
      </c>
      <c r="I160" s="206"/>
      <c r="J160" s="207">
        <f>ROUND(I160*H160,2)</f>
        <v>0</v>
      </c>
      <c r="K160" s="208"/>
      <c r="L160" s="36"/>
      <c r="M160" s="209" t="s">
        <v>1</v>
      </c>
      <c r="N160" s="210" t="s">
        <v>38</v>
      </c>
      <c r="O160" s="74"/>
      <c r="P160" s="211">
        <f>O160*H160</f>
        <v>0</v>
      </c>
      <c r="Q160" s="211">
        <v>0</v>
      </c>
      <c r="R160" s="211">
        <f>Q160*H160</f>
        <v>0</v>
      </c>
      <c r="S160" s="211">
        <v>0</v>
      </c>
      <c r="T160" s="21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3" t="s">
        <v>144</v>
      </c>
      <c r="AT160" s="213" t="s">
        <v>140</v>
      </c>
      <c r="AU160" s="213" t="s">
        <v>116</v>
      </c>
      <c r="AY160" s="16" t="s">
        <v>138</v>
      </c>
      <c r="BE160" s="214">
        <f>IF(N160="základná",J160,0)</f>
        <v>0</v>
      </c>
      <c r="BF160" s="214">
        <f>IF(N160="znížená",J160,0)</f>
        <v>0</v>
      </c>
      <c r="BG160" s="214">
        <f>IF(N160="zákl. prenesená",J160,0)</f>
        <v>0</v>
      </c>
      <c r="BH160" s="214">
        <f>IF(N160="zníž. prenesená",J160,0)</f>
        <v>0</v>
      </c>
      <c r="BI160" s="214">
        <f>IF(N160="nulová",J160,0)</f>
        <v>0</v>
      </c>
      <c r="BJ160" s="16" t="s">
        <v>116</v>
      </c>
      <c r="BK160" s="214">
        <f>ROUND(I160*H160,2)</f>
        <v>0</v>
      </c>
      <c r="BL160" s="16" t="s">
        <v>144</v>
      </c>
      <c r="BM160" s="213" t="s">
        <v>236</v>
      </c>
    </row>
    <row r="161" s="2" customFormat="1" ht="16.5" customHeight="1">
      <c r="A161" s="35"/>
      <c r="B161" s="165"/>
      <c r="C161" s="201" t="s">
        <v>262</v>
      </c>
      <c r="D161" s="201" t="s">
        <v>140</v>
      </c>
      <c r="E161" s="202" t="s">
        <v>397</v>
      </c>
      <c r="F161" s="203" t="s">
        <v>398</v>
      </c>
      <c r="G161" s="204" t="s">
        <v>189</v>
      </c>
      <c r="H161" s="205">
        <v>100</v>
      </c>
      <c r="I161" s="206"/>
      <c r="J161" s="207">
        <f>ROUND(I161*H161,2)</f>
        <v>0</v>
      </c>
      <c r="K161" s="208"/>
      <c r="L161" s="36"/>
      <c r="M161" s="209" t="s">
        <v>1</v>
      </c>
      <c r="N161" s="210" t="s">
        <v>38</v>
      </c>
      <c r="O161" s="74"/>
      <c r="P161" s="211">
        <f>O161*H161</f>
        <v>0</v>
      </c>
      <c r="Q161" s="211">
        <v>0</v>
      </c>
      <c r="R161" s="211">
        <f>Q161*H161</f>
        <v>0</v>
      </c>
      <c r="S161" s="211">
        <v>0</v>
      </c>
      <c r="T161" s="21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3" t="s">
        <v>144</v>
      </c>
      <c r="AT161" s="213" t="s">
        <v>140</v>
      </c>
      <c r="AU161" s="213" t="s">
        <v>116</v>
      </c>
      <c r="AY161" s="16" t="s">
        <v>138</v>
      </c>
      <c r="BE161" s="214">
        <f>IF(N161="základná",J161,0)</f>
        <v>0</v>
      </c>
      <c r="BF161" s="214">
        <f>IF(N161="znížená",J161,0)</f>
        <v>0</v>
      </c>
      <c r="BG161" s="214">
        <f>IF(N161="zákl. prenesená",J161,0)</f>
        <v>0</v>
      </c>
      <c r="BH161" s="214">
        <f>IF(N161="zníž. prenesená",J161,0)</f>
        <v>0</v>
      </c>
      <c r="BI161" s="214">
        <f>IF(N161="nulová",J161,0)</f>
        <v>0</v>
      </c>
      <c r="BJ161" s="16" t="s">
        <v>116</v>
      </c>
      <c r="BK161" s="214">
        <f>ROUND(I161*H161,2)</f>
        <v>0</v>
      </c>
      <c r="BL161" s="16" t="s">
        <v>144</v>
      </c>
      <c r="BM161" s="213" t="s">
        <v>258</v>
      </c>
    </row>
    <row r="162" s="2" customFormat="1" ht="16.5" customHeight="1">
      <c r="A162" s="35"/>
      <c r="B162" s="165"/>
      <c r="C162" s="201" t="s">
        <v>204</v>
      </c>
      <c r="D162" s="201" t="s">
        <v>140</v>
      </c>
      <c r="E162" s="202" t="s">
        <v>399</v>
      </c>
      <c r="F162" s="203" t="s">
        <v>400</v>
      </c>
      <c r="G162" s="204" t="s">
        <v>189</v>
      </c>
      <c r="H162" s="205">
        <v>60</v>
      </c>
      <c r="I162" s="206"/>
      <c r="J162" s="207">
        <f>ROUND(I162*H162,2)</f>
        <v>0</v>
      </c>
      <c r="K162" s="208"/>
      <c r="L162" s="36"/>
      <c r="M162" s="209" t="s">
        <v>1</v>
      </c>
      <c r="N162" s="210" t="s">
        <v>38</v>
      </c>
      <c r="O162" s="74"/>
      <c r="P162" s="211">
        <f>O162*H162</f>
        <v>0</v>
      </c>
      <c r="Q162" s="211">
        <v>0</v>
      </c>
      <c r="R162" s="211">
        <f>Q162*H162</f>
        <v>0</v>
      </c>
      <c r="S162" s="211">
        <v>0</v>
      </c>
      <c r="T162" s="212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3" t="s">
        <v>144</v>
      </c>
      <c r="AT162" s="213" t="s">
        <v>140</v>
      </c>
      <c r="AU162" s="213" t="s">
        <v>116</v>
      </c>
      <c r="AY162" s="16" t="s">
        <v>138</v>
      </c>
      <c r="BE162" s="214">
        <f>IF(N162="základná",J162,0)</f>
        <v>0</v>
      </c>
      <c r="BF162" s="214">
        <f>IF(N162="znížená",J162,0)</f>
        <v>0</v>
      </c>
      <c r="BG162" s="214">
        <f>IF(N162="zákl. prenesená",J162,0)</f>
        <v>0</v>
      </c>
      <c r="BH162" s="214">
        <f>IF(N162="zníž. prenesená",J162,0)</f>
        <v>0</v>
      </c>
      <c r="BI162" s="214">
        <f>IF(N162="nulová",J162,0)</f>
        <v>0</v>
      </c>
      <c r="BJ162" s="16" t="s">
        <v>116</v>
      </c>
      <c r="BK162" s="214">
        <f>ROUND(I162*H162,2)</f>
        <v>0</v>
      </c>
      <c r="BL162" s="16" t="s">
        <v>144</v>
      </c>
      <c r="BM162" s="213" t="s">
        <v>159</v>
      </c>
    </row>
    <row r="163" s="2" customFormat="1" ht="16.5" customHeight="1">
      <c r="A163" s="35"/>
      <c r="B163" s="165"/>
      <c r="C163" s="201" t="s">
        <v>72</v>
      </c>
      <c r="D163" s="201" t="s">
        <v>140</v>
      </c>
      <c r="E163" s="202" t="s">
        <v>401</v>
      </c>
      <c r="F163" s="203" t="s">
        <v>402</v>
      </c>
      <c r="G163" s="204" t="s">
        <v>189</v>
      </c>
      <c r="H163" s="205">
        <v>250</v>
      </c>
      <c r="I163" s="206"/>
      <c r="J163" s="207">
        <f>ROUND(I163*H163,2)</f>
        <v>0</v>
      </c>
      <c r="K163" s="208"/>
      <c r="L163" s="36"/>
      <c r="M163" s="209" t="s">
        <v>1</v>
      </c>
      <c r="N163" s="210" t="s">
        <v>38</v>
      </c>
      <c r="O163" s="74"/>
      <c r="P163" s="211">
        <f>O163*H163</f>
        <v>0</v>
      </c>
      <c r="Q163" s="211">
        <v>0</v>
      </c>
      <c r="R163" s="211">
        <f>Q163*H163</f>
        <v>0</v>
      </c>
      <c r="S163" s="211">
        <v>0</v>
      </c>
      <c r="T163" s="212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3" t="s">
        <v>144</v>
      </c>
      <c r="AT163" s="213" t="s">
        <v>140</v>
      </c>
      <c r="AU163" s="213" t="s">
        <v>116</v>
      </c>
      <c r="AY163" s="16" t="s">
        <v>138</v>
      </c>
      <c r="BE163" s="214">
        <f>IF(N163="základná",J163,0)</f>
        <v>0</v>
      </c>
      <c r="BF163" s="214">
        <f>IF(N163="znížená",J163,0)</f>
        <v>0</v>
      </c>
      <c r="BG163" s="214">
        <f>IF(N163="zákl. prenesená",J163,0)</f>
        <v>0</v>
      </c>
      <c r="BH163" s="214">
        <f>IF(N163="zníž. prenesená",J163,0)</f>
        <v>0</v>
      </c>
      <c r="BI163" s="214">
        <f>IF(N163="nulová",J163,0)</f>
        <v>0</v>
      </c>
      <c r="BJ163" s="16" t="s">
        <v>116</v>
      </c>
      <c r="BK163" s="214">
        <f>ROUND(I163*H163,2)</f>
        <v>0</v>
      </c>
      <c r="BL163" s="16" t="s">
        <v>144</v>
      </c>
      <c r="BM163" s="213" t="s">
        <v>289</v>
      </c>
    </row>
    <row r="164" s="2" customFormat="1" ht="16.5" customHeight="1">
      <c r="A164" s="35"/>
      <c r="B164" s="165"/>
      <c r="C164" s="201" t="s">
        <v>270</v>
      </c>
      <c r="D164" s="201" t="s">
        <v>140</v>
      </c>
      <c r="E164" s="202" t="s">
        <v>403</v>
      </c>
      <c r="F164" s="203" t="s">
        <v>404</v>
      </c>
      <c r="G164" s="204" t="s">
        <v>189</v>
      </c>
      <c r="H164" s="205">
        <v>8</v>
      </c>
      <c r="I164" s="206"/>
      <c r="J164" s="207">
        <f>ROUND(I164*H164,2)</f>
        <v>0</v>
      </c>
      <c r="K164" s="208"/>
      <c r="L164" s="36"/>
      <c r="M164" s="209" t="s">
        <v>1</v>
      </c>
      <c r="N164" s="210" t="s">
        <v>38</v>
      </c>
      <c r="O164" s="74"/>
      <c r="P164" s="211">
        <f>O164*H164</f>
        <v>0</v>
      </c>
      <c r="Q164" s="211">
        <v>0</v>
      </c>
      <c r="R164" s="211">
        <f>Q164*H164</f>
        <v>0</v>
      </c>
      <c r="S164" s="211">
        <v>0</v>
      </c>
      <c r="T164" s="212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3" t="s">
        <v>144</v>
      </c>
      <c r="AT164" s="213" t="s">
        <v>140</v>
      </c>
      <c r="AU164" s="213" t="s">
        <v>116</v>
      </c>
      <c r="AY164" s="16" t="s">
        <v>138</v>
      </c>
      <c r="BE164" s="214">
        <f>IF(N164="základná",J164,0)</f>
        <v>0</v>
      </c>
      <c r="BF164" s="214">
        <f>IF(N164="znížená",J164,0)</f>
        <v>0</v>
      </c>
      <c r="BG164" s="214">
        <f>IF(N164="zákl. prenesená",J164,0)</f>
        <v>0</v>
      </c>
      <c r="BH164" s="214">
        <f>IF(N164="zníž. prenesená",J164,0)</f>
        <v>0</v>
      </c>
      <c r="BI164" s="214">
        <f>IF(N164="nulová",J164,0)</f>
        <v>0</v>
      </c>
      <c r="BJ164" s="16" t="s">
        <v>116</v>
      </c>
      <c r="BK164" s="214">
        <f>ROUND(I164*H164,2)</f>
        <v>0</v>
      </c>
      <c r="BL164" s="16" t="s">
        <v>144</v>
      </c>
      <c r="BM164" s="213" t="s">
        <v>194</v>
      </c>
    </row>
    <row r="165" s="2" customFormat="1" ht="16.5" customHeight="1">
      <c r="A165" s="35"/>
      <c r="B165" s="165"/>
      <c r="C165" s="201" t="s">
        <v>215</v>
      </c>
      <c r="D165" s="201" t="s">
        <v>140</v>
      </c>
      <c r="E165" s="202" t="s">
        <v>405</v>
      </c>
      <c r="F165" s="203" t="s">
        <v>406</v>
      </c>
      <c r="G165" s="204" t="s">
        <v>189</v>
      </c>
      <c r="H165" s="205">
        <v>25</v>
      </c>
      <c r="I165" s="206"/>
      <c r="J165" s="207">
        <f>ROUND(I165*H165,2)</f>
        <v>0</v>
      </c>
      <c r="K165" s="208"/>
      <c r="L165" s="36"/>
      <c r="M165" s="209" t="s">
        <v>1</v>
      </c>
      <c r="N165" s="210" t="s">
        <v>38</v>
      </c>
      <c r="O165" s="74"/>
      <c r="P165" s="211">
        <f>O165*H165</f>
        <v>0</v>
      </c>
      <c r="Q165" s="211">
        <v>0</v>
      </c>
      <c r="R165" s="211">
        <f>Q165*H165</f>
        <v>0</v>
      </c>
      <c r="S165" s="211">
        <v>0</v>
      </c>
      <c r="T165" s="212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3" t="s">
        <v>144</v>
      </c>
      <c r="AT165" s="213" t="s">
        <v>140</v>
      </c>
      <c r="AU165" s="213" t="s">
        <v>116</v>
      </c>
      <c r="AY165" s="16" t="s">
        <v>138</v>
      </c>
      <c r="BE165" s="214">
        <f>IF(N165="základná",J165,0)</f>
        <v>0</v>
      </c>
      <c r="BF165" s="214">
        <f>IF(N165="znížená",J165,0)</f>
        <v>0</v>
      </c>
      <c r="BG165" s="214">
        <f>IF(N165="zákl. prenesená",J165,0)</f>
        <v>0</v>
      </c>
      <c r="BH165" s="214">
        <f>IF(N165="zníž. prenesená",J165,0)</f>
        <v>0</v>
      </c>
      <c r="BI165" s="214">
        <f>IF(N165="nulová",J165,0)</f>
        <v>0</v>
      </c>
      <c r="BJ165" s="16" t="s">
        <v>116</v>
      </c>
      <c r="BK165" s="214">
        <f>ROUND(I165*H165,2)</f>
        <v>0</v>
      </c>
      <c r="BL165" s="16" t="s">
        <v>144</v>
      </c>
      <c r="BM165" s="213" t="s">
        <v>153</v>
      </c>
    </row>
    <row r="166" s="2" customFormat="1" ht="21.75" customHeight="1">
      <c r="A166" s="35"/>
      <c r="B166" s="165"/>
      <c r="C166" s="201" t="s">
        <v>278</v>
      </c>
      <c r="D166" s="201" t="s">
        <v>140</v>
      </c>
      <c r="E166" s="202" t="s">
        <v>407</v>
      </c>
      <c r="F166" s="203" t="s">
        <v>408</v>
      </c>
      <c r="G166" s="204" t="s">
        <v>295</v>
      </c>
      <c r="H166" s="205">
        <v>30</v>
      </c>
      <c r="I166" s="206"/>
      <c r="J166" s="207">
        <f>ROUND(I166*H166,2)</f>
        <v>0</v>
      </c>
      <c r="K166" s="208"/>
      <c r="L166" s="36"/>
      <c r="M166" s="209" t="s">
        <v>1</v>
      </c>
      <c r="N166" s="210" t="s">
        <v>38</v>
      </c>
      <c r="O166" s="74"/>
      <c r="P166" s="211">
        <f>O166*H166</f>
        <v>0</v>
      </c>
      <c r="Q166" s="211">
        <v>0</v>
      </c>
      <c r="R166" s="211">
        <f>Q166*H166</f>
        <v>0</v>
      </c>
      <c r="S166" s="211">
        <v>0</v>
      </c>
      <c r="T166" s="212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3" t="s">
        <v>144</v>
      </c>
      <c r="AT166" s="213" t="s">
        <v>140</v>
      </c>
      <c r="AU166" s="213" t="s">
        <v>116</v>
      </c>
      <c r="AY166" s="16" t="s">
        <v>138</v>
      </c>
      <c r="BE166" s="214">
        <f>IF(N166="základná",J166,0)</f>
        <v>0</v>
      </c>
      <c r="BF166" s="214">
        <f>IF(N166="znížená",J166,0)</f>
        <v>0</v>
      </c>
      <c r="BG166" s="214">
        <f>IF(N166="zákl. prenesená",J166,0)</f>
        <v>0</v>
      </c>
      <c r="BH166" s="214">
        <f>IF(N166="zníž. prenesená",J166,0)</f>
        <v>0</v>
      </c>
      <c r="BI166" s="214">
        <f>IF(N166="nulová",J166,0)</f>
        <v>0</v>
      </c>
      <c r="BJ166" s="16" t="s">
        <v>116</v>
      </c>
      <c r="BK166" s="214">
        <f>ROUND(I166*H166,2)</f>
        <v>0</v>
      </c>
      <c r="BL166" s="16" t="s">
        <v>144</v>
      </c>
      <c r="BM166" s="213" t="s">
        <v>302</v>
      </c>
    </row>
    <row r="167" s="2" customFormat="1" ht="21.75" customHeight="1">
      <c r="A167" s="35"/>
      <c r="B167" s="165"/>
      <c r="C167" s="201" t="s">
        <v>281</v>
      </c>
      <c r="D167" s="201" t="s">
        <v>140</v>
      </c>
      <c r="E167" s="202" t="s">
        <v>409</v>
      </c>
      <c r="F167" s="203" t="s">
        <v>410</v>
      </c>
      <c r="G167" s="204" t="s">
        <v>295</v>
      </c>
      <c r="H167" s="205">
        <v>30</v>
      </c>
      <c r="I167" s="206"/>
      <c r="J167" s="207">
        <f>ROUND(I167*H167,2)</f>
        <v>0</v>
      </c>
      <c r="K167" s="208"/>
      <c r="L167" s="36"/>
      <c r="M167" s="209" t="s">
        <v>1</v>
      </c>
      <c r="N167" s="210" t="s">
        <v>38</v>
      </c>
      <c r="O167" s="74"/>
      <c r="P167" s="211">
        <f>O167*H167</f>
        <v>0</v>
      </c>
      <c r="Q167" s="211">
        <v>0</v>
      </c>
      <c r="R167" s="211">
        <f>Q167*H167</f>
        <v>0</v>
      </c>
      <c r="S167" s="211">
        <v>0</v>
      </c>
      <c r="T167" s="212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3" t="s">
        <v>144</v>
      </c>
      <c r="AT167" s="213" t="s">
        <v>140</v>
      </c>
      <c r="AU167" s="213" t="s">
        <v>116</v>
      </c>
      <c r="AY167" s="16" t="s">
        <v>138</v>
      </c>
      <c r="BE167" s="214">
        <f>IF(N167="základná",J167,0)</f>
        <v>0</v>
      </c>
      <c r="BF167" s="214">
        <f>IF(N167="znížená",J167,0)</f>
        <v>0</v>
      </c>
      <c r="BG167" s="214">
        <f>IF(N167="zákl. prenesená",J167,0)</f>
        <v>0</v>
      </c>
      <c r="BH167" s="214">
        <f>IF(N167="zníž. prenesená",J167,0)</f>
        <v>0</v>
      </c>
      <c r="BI167" s="214">
        <f>IF(N167="nulová",J167,0)</f>
        <v>0</v>
      </c>
      <c r="BJ167" s="16" t="s">
        <v>116</v>
      </c>
      <c r="BK167" s="214">
        <f>ROUND(I167*H167,2)</f>
        <v>0</v>
      </c>
      <c r="BL167" s="16" t="s">
        <v>144</v>
      </c>
      <c r="BM167" s="213" t="s">
        <v>306</v>
      </c>
    </row>
    <row r="168" s="2" customFormat="1" ht="16.5" customHeight="1">
      <c r="A168" s="35"/>
      <c r="B168" s="165"/>
      <c r="C168" s="201" t="s">
        <v>284</v>
      </c>
      <c r="D168" s="201" t="s">
        <v>140</v>
      </c>
      <c r="E168" s="202" t="s">
        <v>411</v>
      </c>
      <c r="F168" s="203" t="s">
        <v>412</v>
      </c>
      <c r="G168" s="204" t="s">
        <v>295</v>
      </c>
      <c r="H168" s="205">
        <v>1</v>
      </c>
      <c r="I168" s="206"/>
      <c r="J168" s="207">
        <f>ROUND(I168*H168,2)</f>
        <v>0</v>
      </c>
      <c r="K168" s="208"/>
      <c r="L168" s="36"/>
      <c r="M168" s="209" t="s">
        <v>1</v>
      </c>
      <c r="N168" s="210" t="s">
        <v>38</v>
      </c>
      <c r="O168" s="74"/>
      <c r="P168" s="211">
        <f>O168*H168</f>
        <v>0</v>
      </c>
      <c r="Q168" s="211">
        <v>0</v>
      </c>
      <c r="R168" s="211">
        <f>Q168*H168</f>
        <v>0</v>
      </c>
      <c r="S168" s="211">
        <v>0</v>
      </c>
      <c r="T168" s="212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3" t="s">
        <v>144</v>
      </c>
      <c r="AT168" s="213" t="s">
        <v>140</v>
      </c>
      <c r="AU168" s="213" t="s">
        <v>116</v>
      </c>
      <c r="AY168" s="16" t="s">
        <v>138</v>
      </c>
      <c r="BE168" s="214">
        <f>IF(N168="základná",J168,0)</f>
        <v>0</v>
      </c>
      <c r="BF168" s="214">
        <f>IF(N168="znížená",J168,0)</f>
        <v>0</v>
      </c>
      <c r="BG168" s="214">
        <f>IF(N168="zákl. prenesená",J168,0)</f>
        <v>0</v>
      </c>
      <c r="BH168" s="214">
        <f>IF(N168="zníž. prenesená",J168,0)</f>
        <v>0</v>
      </c>
      <c r="BI168" s="214">
        <f>IF(N168="nulová",J168,0)</f>
        <v>0</v>
      </c>
      <c r="BJ168" s="16" t="s">
        <v>116</v>
      </c>
      <c r="BK168" s="214">
        <f>ROUND(I168*H168,2)</f>
        <v>0</v>
      </c>
      <c r="BL168" s="16" t="s">
        <v>144</v>
      </c>
      <c r="BM168" s="213" t="s">
        <v>311</v>
      </c>
    </row>
    <row r="169" s="2" customFormat="1" ht="16.5" customHeight="1">
      <c r="A169" s="35"/>
      <c r="B169" s="165"/>
      <c r="C169" s="201" t="s">
        <v>233</v>
      </c>
      <c r="D169" s="201" t="s">
        <v>140</v>
      </c>
      <c r="E169" s="202" t="s">
        <v>413</v>
      </c>
      <c r="F169" s="203" t="s">
        <v>414</v>
      </c>
      <c r="G169" s="204" t="s">
        <v>189</v>
      </c>
      <c r="H169" s="205">
        <v>8</v>
      </c>
      <c r="I169" s="206"/>
      <c r="J169" s="207">
        <f>ROUND(I169*H169,2)</f>
        <v>0</v>
      </c>
      <c r="K169" s="208"/>
      <c r="L169" s="36"/>
      <c r="M169" s="209" t="s">
        <v>1</v>
      </c>
      <c r="N169" s="210" t="s">
        <v>38</v>
      </c>
      <c r="O169" s="74"/>
      <c r="P169" s="211">
        <f>O169*H169</f>
        <v>0</v>
      </c>
      <c r="Q169" s="211">
        <v>0</v>
      </c>
      <c r="R169" s="211">
        <f>Q169*H169</f>
        <v>0</v>
      </c>
      <c r="S169" s="211">
        <v>0</v>
      </c>
      <c r="T169" s="212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3" t="s">
        <v>144</v>
      </c>
      <c r="AT169" s="213" t="s">
        <v>140</v>
      </c>
      <c r="AU169" s="213" t="s">
        <v>116</v>
      </c>
      <c r="AY169" s="16" t="s">
        <v>138</v>
      </c>
      <c r="BE169" s="214">
        <f>IF(N169="základná",J169,0)</f>
        <v>0</v>
      </c>
      <c r="BF169" s="214">
        <f>IF(N169="znížená",J169,0)</f>
        <v>0</v>
      </c>
      <c r="BG169" s="214">
        <f>IF(N169="zákl. prenesená",J169,0)</f>
        <v>0</v>
      </c>
      <c r="BH169" s="214">
        <f>IF(N169="zníž. prenesená",J169,0)</f>
        <v>0</v>
      </c>
      <c r="BI169" s="214">
        <f>IF(N169="nulová",J169,0)</f>
        <v>0</v>
      </c>
      <c r="BJ169" s="16" t="s">
        <v>116</v>
      </c>
      <c r="BK169" s="214">
        <f>ROUND(I169*H169,2)</f>
        <v>0</v>
      </c>
      <c r="BL169" s="16" t="s">
        <v>144</v>
      </c>
      <c r="BM169" s="213" t="s">
        <v>315</v>
      </c>
    </row>
    <row r="170" s="12" customFormat="1" ht="22.8" customHeight="1">
      <c r="A170" s="12"/>
      <c r="B170" s="188"/>
      <c r="C170" s="12"/>
      <c r="D170" s="189" t="s">
        <v>71</v>
      </c>
      <c r="E170" s="199" t="s">
        <v>415</v>
      </c>
      <c r="F170" s="199" t="s">
        <v>416</v>
      </c>
      <c r="G170" s="12"/>
      <c r="H170" s="12"/>
      <c r="I170" s="191"/>
      <c r="J170" s="200">
        <f>BK170</f>
        <v>0</v>
      </c>
      <c r="K170" s="12"/>
      <c r="L170" s="188"/>
      <c r="M170" s="193"/>
      <c r="N170" s="194"/>
      <c r="O170" s="194"/>
      <c r="P170" s="195">
        <f>SUM(P171:P209)</f>
        <v>0</v>
      </c>
      <c r="Q170" s="194"/>
      <c r="R170" s="195">
        <f>SUM(R171:R209)</f>
        <v>0</v>
      </c>
      <c r="S170" s="194"/>
      <c r="T170" s="196">
        <f>SUM(T171:T209)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189" t="s">
        <v>80</v>
      </c>
      <c r="AT170" s="197" t="s">
        <v>71</v>
      </c>
      <c r="AU170" s="197" t="s">
        <v>80</v>
      </c>
      <c r="AY170" s="189" t="s">
        <v>138</v>
      </c>
      <c r="BK170" s="198">
        <f>SUM(BK171:BK209)</f>
        <v>0</v>
      </c>
    </row>
    <row r="171" s="2" customFormat="1" ht="16.5" customHeight="1">
      <c r="A171" s="35"/>
      <c r="B171" s="165"/>
      <c r="C171" s="201" t="s">
        <v>417</v>
      </c>
      <c r="D171" s="201" t="s">
        <v>140</v>
      </c>
      <c r="E171" s="202" t="s">
        <v>418</v>
      </c>
      <c r="F171" s="203" t="s">
        <v>419</v>
      </c>
      <c r="G171" s="204" t="s">
        <v>189</v>
      </c>
      <c r="H171" s="205">
        <v>1</v>
      </c>
      <c r="I171" s="206"/>
      <c r="J171" s="207">
        <f>ROUND(I171*H171,2)</f>
        <v>0</v>
      </c>
      <c r="K171" s="208"/>
      <c r="L171" s="36"/>
      <c r="M171" s="209" t="s">
        <v>1</v>
      </c>
      <c r="N171" s="210" t="s">
        <v>38</v>
      </c>
      <c r="O171" s="74"/>
      <c r="P171" s="211">
        <f>O171*H171</f>
        <v>0</v>
      </c>
      <c r="Q171" s="211">
        <v>0</v>
      </c>
      <c r="R171" s="211">
        <f>Q171*H171</f>
        <v>0</v>
      </c>
      <c r="S171" s="211">
        <v>0</v>
      </c>
      <c r="T171" s="212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3" t="s">
        <v>144</v>
      </c>
      <c r="AT171" s="213" t="s">
        <v>140</v>
      </c>
      <c r="AU171" s="213" t="s">
        <v>116</v>
      </c>
      <c r="AY171" s="16" t="s">
        <v>138</v>
      </c>
      <c r="BE171" s="214">
        <f>IF(N171="základná",J171,0)</f>
        <v>0</v>
      </c>
      <c r="BF171" s="214">
        <f>IF(N171="znížená",J171,0)</f>
        <v>0</v>
      </c>
      <c r="BG171" s="214">
        <f>IF(N171="zákl. prenesená",J171,0)</f>
        <v>0</v>
      </c>
      <c r="BH171" s="214">
        <f>IF(N171="zníž. prenesená",J171,0)</f>
        <v>0</v>
      </c>
      <c r="BI171" s="214">
        <f>IF(N171="nulová",J171,0)</f>
        <v>0</v>
      </c>
      <c r="BJ171" s="16" t="s">
        <v>116</v>
      </c>
      <c r="BK171" s="214">
        <f>ROUND(I171*H171,2)</f>
        <v>0</v>
      </c>
      <c r="BL171" s="16" t="s">
        <v>144</v>
      </c>
      <c r="BM171" s="213" t="s">
        <v>320</v>
      </c>
    </row>
    <row r="172" s="2" customFormat="1" ht="21.75" customHeight="1">
      <c r="A172" s="35"/>
      <c r="B172" s="165"/>
      <c r="C172" s="201" t="s">
        <v>72</v>
      </c>
      <c r="D172" s="201" t="s">
        <v>140</v>
      </c>
      <c r="E172" s="202" t="s">
        <v>420</v>
      </c>
      <c r="F172" s="203" t="s">
        <v>421</v>
      </c>
      <c r="G172" s="204" t="s">
        <v>189</v>
      </c>
      <c r="H172" s="205">
        <v>300</v>
      </c>
      <c r="I172" s="206"/>
      <c r="J172" s="207">
        <f>ROUND(I172*H172,2)</f>
        <v>0</v>
      </c>
      <c r="K172" s="208"/>
      <c r="L172" s="36"/>
      <c r="M172" s="209" t="s">
        <v>1</v>
      </c>
      <c r="N172" s="210" t="s">
        <v>38</v>
      </c>
      <c r="O172" s="74"/>
      <c r="P172" s="211">
        <f>O172*H172</f>
        <v>0</v>
      </c>
      <c r="Q172" s="211">
        <v>0</v>
      </c>
      <c r="R172" s="211">
        <f>Q172*H172</f>
        <v>0</v>
      </c>
      <c r="S172" s="211">
        <v>0</v>
      </c>
      <c r="T172" s="212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13" t="s">
        <v>144</v>
      </c>
      <c r="AT172" s="213" t="s">
        <v>140</v>
      </c>
      <c r="AU172" s="213" t="s">
        <v>116</v>
      </c>
      <c r="AY172" s="16" t="s">
        <v>138</v>
      </c>
      <c r="BE172" s="214">
        <f>IF(N172="základná",J172,0)</f>
        <v>0</v>
      </c>
      <c r="BF172" s="214">
        <f>IF(N172="znížená",J172,0)</f>
        <v>0</v>
      </c>
      <c r="BG172" s="214">
        <f>IF(N172="zákl. prenesená",J172,0)</f>
        <v>0</v>
      </c>
      <c r="BH172" s="214">
        <f>IF(N172="zníž. prenesená",J172,0)</f>
        <v>0</v>
      </c>
      <c r="BI172" s="214">
        <f>IF(N172="nulová",J172,0)</f>
        <v>0</v>
      </c>
      <c r="BJ172" s="16" t="s">
        <v>116</v>
      </c>
      <c r="BK172" s="214">
        <f>ROUND(I172*H172,2)</f>
        <v>0</v>
      </c>
      <c r="BL172" s="16" t="s">
        <v>144</v>
      </c>
      <c r="BM172" s="213" t="s">
        <v>322</v>
      </c>
    </row>
    <row r="173" s="2" customFormat="1" ht="16.5" customHeight="1">
      <c r="A173" s="35"/>
      <c r="B173" s="165"/>
      <c r="C173" s="201" t="s">
        <v>72</v>
      </c>
      <c r="D173" s="201" t="s">
        <v>140</v>
      </c>
      <c r="E173" s="202" t="s">
        <v>422</v>
      </c>
      <c r="F173" s="203" t="s">
        <v>423</v>
      </c>
      <c r="G173" s="204" t="s">
        <v>424</v>
      </c>
      <c r="H173" s="205">
        <v>1</v>
      </c>
      <c r="I173" s="206"/>
      <c r="J173" s="207">
        <f>ROUND(I173*H173,2)</f>
        <v>0</v>
      </c>
      <c r="K173" s="208"/>
      <c r="L173" s="36"/>
      <c r="M173" s="209" t="s">
        <v>1</v>
      </c>
      <c r="N173" s="210" t="s">
        <v>38</v>
      </c>
      <c r="O173" s="74"/>
      <c r="P173" s="211">
        <f>O173*H173</f>
        <v>0</v>
      </c>
      <c r="Q173" s="211">
        <v>0</v>
      </c>
      <c r="R173" s="211">
        <f>Q173*H173</f>
        <v>0</v>
      </c>
      <c r="S173" s="211">
        <v>0</v>
      </c>
      <c r="T173" s="212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3" t="s">
        <v>144</v>
      </c>
      <c r="AT173" s="213" t="s">
        <v>140</v>
      </c>
      <c r="AU173" s="213" t="s">
        <v>116</v>
      </c>
      <c r="AY173" s="16" t="s">
        <v>138</v>
      </c>
      <c r="BE173" s="214">
        <f>IF(N173="základná",J173,0)</f>
        <v>0</v>
      </c>
      <c r="BF173" s="214">
        <f>IF(N173="znížená",J173,0)</f>
        <v>0</v>
      </c>
      <c r="BG173" s="214">
        <f>IF(N173="zákl. prenesená",J173,0)</f>
        <v>0</v>
      </c>
      <c r="BH173" s="214">
        <f>IF(N173="zníž. prenesená",J173,0)</f>
        <v>0</v>
      </c>
      <c r="BI173" s="214">
        <f>IF(N173="nulová",J173,0)</f>
        <v>0</v>
      </c>
      <c r="BJ173" s="16" t="s">
        <v>116</v>
      </c>
      <c r="BK173" s="214">
        <f>ROUND(I173*H173,2)</f>
        <v>0</v>
      </c>
      <c r="BL173" s="16" t="s">
        <v>144</v>
      </c>
      <c r="BM173" s="213" t="s">
        <v>327</v>
      </c>
    </row>
    <row r="174" s="2" customFormat="1" ht="16.5" customHeight="1">
      <c r="A174" s="35"/>
      <c r="B174" s="165"/>
      <c r="C174" s="201" t="s">
        <v>72</v>
      </c>
      <c r="D174" s="201" t="s">
        <v>140</v>
      </c>
      <c r="E174" s="202" t="s">
        <v>425</v>
      </c>
      <c r="F174" s="203" t="s">
        <v>426</v>
      </c>
      <c r="G174" s="204" t="s">
        <v>295</v>
      </c>
      <c r="H174" s="205">
        <v>40</v>
      </c>
      <c r="I174" s="206"/>
      <c r="J174" s="207">
        <f>ROUND(I174*H174,2)</f>
        <v>0</v>
      </c>
      <c r="K174" s="208"/>
      <c r="L174" s="36"/>
      <c r="M174" s="209" t="s">
        <v>1</v>
      </c>
      <c r="N174" s="210" t="s">
        <v>38</v>
      </c>
      <c r="O174" s="74"/>
      <c r="P174" s="211">
        <f>O174*H174</f>
        <v>0</v>
      </c>
      <c r="Q174" s="211">
        <v>0</v>
      </c>
      <c r="R174" s="211">
        <f>Q174*H174</f>
        <v>0</v>
      </c>
      <c r="S174" s="211">
        <v>0</v>
      </c>
      <c r="T174" s="212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3" t="s">
        <v>144</v>
      </c>
      <c r="AT174" s="213" t="s">
        <v>140</v>
      </c>
      <c r="AU174" s="213" t="s">
        <v>116</v>
      </c>
      <c r="AY174" s="16" t="s">
        <v>138</v>
      </c>
      <c r="BE174" s="214">
        <f>IF(N174="základná",J174,0)</f>
        <v>0</v>
      </c>
      <c r="BF174" s="214">
        <f>IF(N174="znížená",J174,0)</f>
        <v>0</v>
      </c>
      <c r="BG174" s="214">
        <f>IF(N174="zákl. prenesená",J174,0)</f>
        <v>0</v>
      </c>
      <c r="BH174" s="214">
        <f>IF(N174="zníž. prenesená",J174,0)</f>
        <v>0</v>
      </c>
      <c r="BI174" s="214">
        <f>IF(N174="nulová",J174,0)</f>
        <v>0</v>
      </c>
      <c r="BJ174" s="16" t="s">
        <v>116</v>
      </c>
      <c r="BK174" s="214">
        <f>ROUND(I174*H174,2)</f>
        <v>0</v>
      </c>
      <c r="BL174" s="16" t="s">
        <v>144</v>
      </c>
      <c r="BM174" s="213" t="s">
        <v>331</v>
      </c>
    </row>
    <row r="175" s="2" customFormat="1" ht="16.5" customHeight="1">
      <c r="A175" s="35"/>
      <c r="B175" s="165"/>
      <c r="C175" s="201" t="s">
        <v>72</v>
      </c>
      <c r="D175" s="201" t="s">
        <v>140</v>
      </c>
      <c r="E175" s="202" t="s">
        <v>427</v>
      </c>
      <c r="F175" s="203" t="s">
        <v>428</v>
      </c>
      <c r="G175" s="204" t="s">
        <v>295</v>
      </c>
      <c r="H175" s="205">
        <v>10</v>
      </c>
      <c r="I175" s="206"/>
      <c r="J175" s="207">
        <f>ROUND(I175*H175,2)</f>
        <v>0</v>
      </c>
      <c r="K175" s="208"/>
      <c r="L175" s="36"/>
      <c r="M175" s="209" t="s">
        <v>1</v>
      </c>
      <c r="N175" s="210" t="s">
        <v>38</v>
      </c>
      <c r="O175" s="74"/>
      <c r="P175" s="211">
        <f>O175*H175</f>
        <v>0</v>
      </c>
      <c r="Q175" s="211">
        <v>0</v>
      </c>
      <c r="R175" s="211">
        <f>Q175*H175</f>
        <v>0</v>
      </c>
      <c r="S175" s="211">
        <v>0</v>
      </c>
      <c r="T175" s="212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3" t="s">
        <v>144</v>
      </c>
      <c r="AT175" s="213" t="s">
        <v>140</v>
      </c>
      <c r="AU175" s="213" t="s">
        <v>116</v>
      </c>
      <c r="AY175" s="16" t="s">
        <v>138</v>
      </c>
      <c r="BE175" s="214">
        <f>IF(N175="základná",J175,0)</f>
        <v>0</v>
      </c>
      <c r="BF175" s="214">
        <f>IF(N175="znížená",J175,0)</f>
        <v>0</v>
      </c>
      <c r="BG175" s="214">
        <f>IF(N175="zákl. prenesená",J175,0)</f>
        <v>0</v>
      </c>
      <c r="BH175" s="214">
        <f>IF(N175="zníž. prenesená",J175,0)</f>
        <v>0</v>
      </c>
      <c r="BI175" s="214">
        <f>IF(N175="nulová",J175,0)</f>
        <v>0</v>
      </c>
      <c r="BJ175" s="16" t="s">
        <v>116</v>
      </c>
      <c r="BK175" s="214">
        <f>ROUND(I175*H175,2)</f>
        <v>0</v>
      </c>
      <c r="BL175" s="16" t="s">
        <v>144</v>
      </c>
      <c r="BM175" s="213" t="s">
        <v>429</v>
      </c>
    </row>
    <row r="176" s="2" customFormat="1" ht="21.75" customHeight="1">
      <c r="A176" s="35"/>
      <c r="B176" s="165"/>
      <c r="C176" s="201" t="s">
        <v>72</v>
      </c>
      <c r="D176" s="201" t="s">
        <v>140</v>
      </c>
      <c r="E176" s="202" t="s">
        <v>430</v>
      </c>
      <c r="F176" s="203" t="s">
        <v>431</v>
      </c>
      <c r="G176" s="204" t="s">
        <v>295</v>
      </c>
      <c r="H176" s="205">
        <v>15</v>
      </c>
      <c r="I176" s="206"/>
      <c r="J176" s="207">
        <f>ROUND(I176*H176,2)</f>
        <v>0</v>
      </c>
      <c r="K176" s="208"/>
      <c r="L176" s="36"/>
      <c r="M176" s="209" t="s">
        <v>1</v>
      </c>
      <c r="N176" s="210" t="s">
        <v>38</v>
      </c>
      <c r="O176" s="74"/>
      <c r="P176" s="211">
        <f>O176*H176</f>
        <v>0</v>
      </c>
      <c r="Q176" s="211">
        <v>0</v>
      </c>
      <c r="R176" s="211">
        <f>Q176*H176</f>
        <v>0</v>
      </c>
      <c r="S176" s="211">
        <v>0</v>
      </c>
      <c r="T176" s="212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3" t="s">
        <v>144</v>
      </c>
      <c r="AT176" s="213" t="s">
        <v>140</v>
      </c>
      <c r="AU176" s="213" t="s">
        <v>116</v>
      </c>
      <c r="AY176" s="16" t="s">
        <v>138</v>
      </c>
      <c r="BE176" s="214">
        <f>IF(N176="základná",J176,0)</f>
        <v>0</v>
      </c>
      <c r="BF176" s="214">
        <f>IF(N176="znížená",J176,0)</f>
        <v>0</v>
      </c>
      <c r="BG176" s="214">
        <f>IF(N176="zákl. prenesená",J176,0)</f>
        <v>0</v>
      </c>
      <c r="BH176" s="214">
        <f>IF(N176="zníž. prenesená",J176,0)</f>
        <v>0</v>
      </c>
      <c r="BI176" s="214">
        <f>IF(N176="nulová",J176,0)</f>
        <v>0</v>
      </c>
      <c r="BJ176" s="16" t="s">
        <v>116</v>
      </c>
      <c r="BK176" s="214">
        <f>ROUND(I176*H176,2)</f>
        <v>0</v>
      </c>
      <c r="BL176" s="16" t="s">
        <v>144</v>
      </c>
      <c r="BM176" s="213" t="s">
        <v>432</v>
      </c>
    </row>
    <row r="177" s="2" customFormat="1" ht="21.75" customHeight="1">
      <c r="A177" s="35"/>
      <c r="B177" s="165"/>
      <c r="C177" s="201" t="s">
        <v>72</v>
      </c>
      <c r="D177" s="201" t="s">
        <v>140</v>
      </c>
      <c r="E177" s="202" t="s">
        <v>433</v>
      </c>
      <c r="F177" s="203" t="s">
        <v>434</v>
      </c>
      <c r="G177" s="204" t="s">
        <v>295</v>
      </c>
      <c r="H177" s="205">
        <v>20</v>
      </c>
      <c r="I177" s="206"/>
      <c r="J177" s="207">
        <f>ROUND(I177*H177,2)</f>
        <v>0</v>
      </c>
      <c r="K177" s="208"/>
      <c r="L177" s="36"/>
      <c r="M177" s="209" t="s">
        <v>1</v>
      </c>
      <c r="N177" s="210" t="s">
        <v>38</v>
      </c>
      <c r="O177" s="74"/>
      <c r="P177" s="211">
        <f>O177*H177</f>
        <v>0</v>
      </c>
      <c r="Q177" s="211">
        <v>0</v>
      </c>
      <c r="R177" s="211">
        <f>Q177*H177</f>
        <v>0</v>
      </c>
      <c r="S177" s="211">
        <v>0</v>
      </c>
      <c r="T177" s="212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3" t="s">
        <v>144</v>
      </c>
      <c r="AT177" s="213" t="s">
        <v>140</v>
      </c>
      <c r="AU177" s="213" t="s">
        <v>116</v>
      </c>
      <c r="AY177" s="16" t="s">
        <v>138</v>
      </c>
      <c r="BE177" s="214">
        <f>IF(N177="základná",J177,0)</f>
        <v>0</v>
      </c>
      <c r="BF177" s="214">
        <f>IF(N177="znížená",J177,0)</f>
        <v>0</v>
      </c>
      <c r="BG177" s="214">
        <f>IF(N177="zákl. prenesená",J177,0)</f>
        <v>0</v>
      </c>
      <c r="BH177" s="214">
        <f>IF(N177="zníž. prenesená",J177,0)</f>
        <v>0</v>
      </c>
      <c r="BI177" s="214">
        <f>IF(N177="nulová",J177,0)</f>
        <v>0</v>
      </c>
      <c r="BJ177" s="16" t="s">
        <v>116</v>
      </c>
      <c r="BK177" s="214">
        <f>ROUND(I177*H177,2)</f>
        <v>0</v>
      </c>
      <c r="BL177" s="16" t="s">
        <v>144</v>
      </c>
      <c r="BM177" s="213" t="s">
        <v>435</v>
      </c>
    </row>
    <row r="178" s="2" customFormat="1" ht="16.5" customHeight="1">
      <c r="A178" s="35"/>
      <c r="B178" s="165"/>
      <c r="C178" s="201" t="s">
        <v>72</v>
      </c>
      <c r="D178" s="201" t="s">
        <v>140</v>
      </c>
      <c r="E178" s="202" t="s">
        <v>436</v>
      </c>
      <c r="F178" s="203" t="s">
        <v>437</v>
      </c>
      <c r="G178" s="204" t="s">
        <v>424</v>
      </c>
      <c r="H178" s="205">
        <v>1</v>
      </c>
      <c r="I178" s="206"/>
      <c r="J178" s="207">
        <f>ROUND(I178*H178,2)</f>
        <v>0</v>
      </c>
      <c r="K178" s="208"/>
      <c r="L178" s="36"/>
      <c r="M178" s="209" t="s">
        <v>1</v>
      </c>
      <c r="N178" s="210" t="s">
        <v>38</v>
      </c>
      <c r="O178" s="74"/>
      <c r="P178" s="211">
        <f>O178*H178</f>
        <v>0</v>
      </c>
      <c r="Q178" s="211">
        <v>0</v>
      </c>
      <c r="R178" s="211">
        <f>Q178*H178</f>
        <v>0</v>
      </c>
      <c r="S178" s="211">
        <v>0</v>
      </c>
      <c r="T178" s="212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3" t="s">
        <v>144</v>
      </c>
      <c r="AT178" s="213" t="s">
        <v>140</v>
      </c>
      <c r="AU178" s="213" t="s">
        <v>116</v>
      </c>
      <c r="AY178" s="16" t="s">
        <v>138</v>
      </c>
      <c r="BE178" s="214">
        <f>IF(N178="základná",J178,0)</f>
        <v>0</v>
      </c>
      <c r="BF178" s="214">
        <f>IF(N178="znížená",J178,0)</f>
        <v>0</v>
      </c>
      <c r="BG178" s="214">
        <f>IF(N178="zákl. prenesená",J178,0)</f>
        <v>0</v>
      </c>
      <c r="BH178" s="214">
        <f>IF(N178="zníž. prenesená",J178,0)</f>
        <v>0</v>
      </c>
      <c r="BI178" s="214">
        <f>IF(N178="nulová",J178,0)</f>
        <v>0</v>
      </c>
      <c r="BJ178" s="16" t="s">
        <v>116</v>
      </c>
      <c r="BK178" s="214">
        <f>ROUND(I178*H178,2)</f>
        <v>0</v>
      </c>
      <c r="BL178" s="16" t="s">
        <v>144</v>
      </c>
      <c r="BM178" s="213" t="s">
        <v>438</v>
      </c>
    </row>
    <row r="179" s="2" customFormat="1" ht="16.5" customHeight="1">
      <c r="A179" s="35"/>
      <c r="B179" s="165"/>
      <c r="C179" s="201" t="s">
        <v>72</v>
      </c>
      <c r="D179" s="201" t="s">
        <v>140</v>
      </c>
      <c r="E179" s="202" t="s">
        <v>439</v>
      </c>
      <c r="F179" s="203" t="s">
        <v>440</v>
      </c>
      <c r="G179" s="204" t="s">
        <v>295</v>
      </c>
      <c r="H179" s="205">
        <v>6</v>
      </c>
      <c r="I179" s="206"/>
      <c r="J179" s="207">
        <f>ROUND(I179*H179,2)</f>
        <v>0</v>
      </c>
      <c r="K179" s="208"/>
      <c r="L179" s="36"/>
      <c r="M179" s="209" t="s">
        <v>1</v>
      </c>
      <c r="N179" s="210" t="s">
        <v>38</v>
      </c>
      <c r="O179" s="74"/>
      <c r="P179" s="211">
        <f>O179*H179</f>
        <v>0</v>
      </c>
      <c r="Q179" s="211">
        <v>0</v>
      </c>
      <c r="R179" s="211">
        <f>Q179*H179</f>
        <v>0</v>
      </c>
      <c r="S179" s="211">
        <v>0</v>
      </c>
      <c r="T179" s="212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3" t="s">
        <v>144</v>
      </c>
      <c r="AT179" s="213" t="s">
        <v>140</v>
      </c>
      <c r="AU179" s="213" t="s">
        <v>116</v>
      </c>
      <c r="AY179" s="16" t="s">
        <v>138</v>
      </c>
      <c r="BE179" s="214">
        <f>IF(N179="základná",J179,0)</f>
        <v>0</v>
      </c>
      <c r="BF179" s="214">
        <f>IF(N179="znížená",J179,0)</f>
        <v>0</v>
      </c>
      <c r="BG179" s="214">
        <f>IF(N179="zákl. prenesená",J179,0)</f>
        <v>0</v>
      </c>
      <c r="BH179" s="214">
        <f>IF(N179="zníž. prenesená",J179,0)</f>
        <v>0</v>
      </c>
      <c r="BI179" s="214">
        <f>IF(N179="nulová",J179,0)</f>
        <v>0</v>
      </c>
      <c r="BJ179" s="16" t="s">
        <v>116</v>
      </c>
      <c r="BK179" s="214">
        <f>ROUND(I179*H179,2)</f>
        <v>0</v>
      </c>
      <c r="BL179" s="16" t="s">
        <v>144</v>
      </c>
      <c r="BM179" s="213" t="s">
        <v>441</v>
      </c>
    </row>
    <row r="180" s="2" customFormat="1" ht="21.75" customHeight="1">
      <c r="A180" s="35"/>
      <c r="B180" s="165"/>
      <c r="C180" s="201" t="s">
        <v>442</v>
      </c>
      <c r="D180" s="201" t="s">
        <v>140</v>
      </c>
      <c r="E180" s="202" t="s">
        <v>443</v>
      </c>
      <c r="F180" s="203" t="s">
        <v>444</v>
      </c>
      <c r="G180" s="204" t="s">
        <v>295</v>
      </c>
      <c r="H180" s="205">
        <v>1</v>
      </c>
      <c r="I180" s="206"/>
      <c r="J180" s="207">
        <f>ROUND(I180*H180,2)</f>
        <v>0</v>
      </c>
      <c r="K180" s="208"/>
      <c r="L180" s="36"/>
      <c r="M180" s="209" t="s">
        <v>1</v>
      </c>
      <c r="N180" s="210" t="s">
        <v>38</v>
      </c>
      <c r="O180" s="74"/>
      <c r="P180" s="211">
        <f>O180*H180</f>
        <v>0</v>
      </c>
      <c r="Q180" s="211">
        <v>0</v>
      </c>
      <c r="R180" s="211">
        <f>Q180*H180</f>
        <v>0</v>
      </c>
      <c r="S180" s="211">
        <v>0</v>
      </c>
      <c r="T180" s="212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3" t="s">
        <v>144</v>
      </c>
      <c r="AT180" s="213" t="s">
        <v>140</v>
      </c>
      <c r="AU180" s="213" t="s">
        <v>116</v>
      </c>
      <c r="AY180" s="16" t="s">
        <v>138</v>
      </c>
      <c r="BE180" s="214">
        <f>IF(N180="základná",J180,0)</f>
        <v>0</v>
      </c>
      <c r="BF180" s="214">
        <f>IF(N180="znížená",J180,0)</f>
        <v>0</v>
      </c>
      <c r="BG180" s="214">
        <f>IF(N180="zákl. prenesená",J180,0)</f>
        <v>0</v>
      </c>
      <c r="BH180" s="214">
        <f>IF(N180="zníž. prenesená",J180,0)</f>
        <v>0</v>
      </c>
      <c r="BI180" s="214">
        <f>IF(N180="nulová",J180,0)</f>
        <v>0</v>
      </c>
      <c r="BJ180" s="16" t="s">
        <v>116</v>
      </c>
      <c r="BK180" s="214">
        <f>ROUND(I180*H180,2)</f>
        <v>0</v>
      </c>
      <c r="BL180" s="16" t="s">
        <v>144</v>
      </c>
      <c r="BM180" s="213" t="s">
        <v>445</v>
      </c>
    </row>
    <row r="181" s="2" customFormat="1" ht="16.5" customHeight="1">
      <c r="A181" s="35"/>
      <c r="B181" s="165"/>
      <c r="C181" s="201" t="s">
        <v>72</v>
      </c>
      <c r="D181" s="201" t="s">
        <v>140</v>
      </c>
      <c r="E181" s="202" t="s">
        <v>446</v>
      </c>
      <c r="F181" s="203" t="s">
        <v>447</v>
      </c>
      <c r="G181" s="204" t="s">
        <v>295</v>
      </c>
      <c r="H181" s="205">
        <v>1</v>
      </c>
      <c r="I181" s="206"/>
      <c r="J181" s="207">
        <f>ROUND(I181*H181,2)</f>
        <v>0</v>
      </c>
      <c r="K181" s="208"/>
      <c r="L181" s="36"/>
      <c r="M181" s="209" t="s">
        <v>1</v>
      </c>
      <c r="N181" s="210" t="s">
        <v>38</v>
      </c>
      <c r="O181" s="74"/>
      <c r="P181" s="211">
        <f>O181*H181</f>
        <v>0</v>
      </c>
      <c r="Q181" s="211">
        <v>0</v>
      </c>
      <c r="R181" s="211">
        <f>Q181*H181</f>
        <v>0</v>
      </c>
      <c r="S181" s="211">
        <v>0</v>
      </c>
      <c r="T181" s="212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13" t="s">
        <v>144</v>
      </c>
      <c r="AT181" s="213" t="s">
        <v>140</v>
      </c>
      <c r="AU181" s="213" t="s">
        <v>116</v>
      </c>
      <c r="AY181" s="16" t="s">
        <v>138</v>
      </c>
      <c r="BE181" s="214">
        <f>IF(N181="základná",J181,0)</f>
        <v>0</v>
      </c>
      <c r="BF181" s="214">
        <f>IF(N181="znížená",J181,0)</f>
        <v>0</v>
      </c>
      <c r="BG181" s="214">
        <f>IF(N181="zákl. prenesená",J181,0)</f>
        <v>0</v>
      </c>
      <c r="BH181" s="214">
        <f>IF(N181="zníž. prenesená",J181,0)</f>
        <v>0</v>
      </c>
      <c r="BI181" s="214">
        <f>IF(N181="nulová",J181,0)</f>
        <v>0</v>
      </c>
      <c r="BJ181" s="16" t="s">
        <v>116</v>
      </c>
      <c r="BK181" s="214">
        <f>ROUND(I181*H181,2)</f>
        <v>0</v>
      </c>
      <c r="BL181" s="16" t="s">
        <v>144</v>
      </c>
      <c r="BM181" s="213" t="s">
        <v>448</v>
      </c>
    </row>
    <row r="182" s="2" customFormat="1" ht="21.75" customHeight="1">
      <c r="A182" s="35"/>
      <c r="B182" s="165"/>
      <c r="C182" s="201" t="s">
        <v>72</v>
      </c>
      <c r="D182" s="201" t="s">
        <v>140</v>
      </c>
      <c r="E182" s="202" t="s">
        <v>449</v>
      </c>
      <c r="F182" s="203" t="s">
        <v>450</v>
      </c>
      <c r="G182" s="204" t="s">
        <v>295</v>
      </c>
      <c r="H182" s="205">
        <v>2</v>
      </c>
      <c r="I182" s="206"/>
      <c r="J182" s="207">
        <f>ROUND(I182*H182,2)</f>
        <v>0</v>
      </c>
      <c r="K182" s="208"/>
      <c r="L182" s="36"/>
      <c r="M182" s="209" t="s">
        <v>1</v>
      </c>
      <c r="N182" s="210" t="s">
        <v>38</v>
      </c>
      <c r="O182" s="74"/>
      <c r="P182" s="211">
        <f>O182*H182</f>
        <v>0</v>
      </c>
      <c r="Q182" s="211">
        <v>0</v>
      </c>
      <c r="R182" s="211">
        <f>Q182*H182</f>
        <v>0</v>
      </c>
      <c r="S182" s="211">
        <v>0</v>
      </c>
      <c r="T182" s="212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3" t="s">
        <v>144</v>
      </c>
      <c r="AT182" s="213" t="s">
        <v>140</v>
      </c>
      <c r="AU182" s="213" t="s">
        <v>116</v>
      </c>
      <c r="AY182" s="16" t="s">
        <v>138</v>
      </c>
      <c r="BE182" s="214">
        <f>IF(N182="základná",J182,0)</f>
        <v>0</v>
      </c>
      <c r="BF182" s="214">
        <f>IF(N182="znížená",J182,0)</f>
        <v>0</v>
      </c>
      <c r="BG182" s="214">
        <f>IF(N182="zákl. prenesená",J182,0)</f>
        <v>0</v>
      </c>
      <c r="BH182" s="214">
        <f>IF(N182="zníž. prenesená",J182,0)</f>
        <v>0</v>
      </c>
      <c r="BI182" s="214">
        <f>IF(N182="nulová",J182,0)</f>
        <v>0</v>
      </c>
      <c r="BJ182" s="16" t="s">
        <v>116</v>
      </c>
      <c r="BK182" s="214">
        <f>ROUND(I182*H182,2)</f>
        <v>0</v>
      </c>
      <c r="BL182" s="16" t="s">
        <v>144</v>
      </c>
      <c r="BM182" s="213" t="s">
        <v>451</v>
      </c>
    </row>
    <row r="183" s="2" customFormat="1" ht="16.5" customHeight="1">
      <c r="A183" s="35"/>
      <c r="B183" s="165"/>
      <c r="C183" s="201" t="s">
        <v>72</v>
      </c>
      <c r="D183" s="201" t="s">
        <v>140</v>
      </c>
      <c r="E183" s="202" t="s">
        <v>452</v>
      </c>
      <c r="F183" s="203" t="s">
        <v>453</v>
      </c>
      <c r="G183" s="204" t="s">
        <v>295</v>
      </c>
      <c r="H183" s="205">
        <v>2</v>
      </c>
      <c r="I183" s="206"/>
      <c r="J183" s="207">
        <f>ROUND(I183*H183,2)</f>
        <v>0</v>
      </c>
      <c r="K183" s="208"/>
      <c r="L183" s="36"/>
      <c r="M183" s="209" t="s">
        <v>1</v>
      </c>
      <c r="N183" s="210" t="s">
        <v>38</v>
      </c>
      <c r="O183" s="74"/>
      <c r="P183" s="211">
        <f>O183*H183</f>
        <v>0</v>
      </c>
      <c r="Q183" s="211">
        <v>0</v>
      </c>
      <c r="R183" s="211">
        <f>Q183*H183</f>
        <v>0</v>
      </c>
      <c r="S183" s="211">
        <v>0</v>
      </c>
      <c r="T183" s="212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13" t="s">
        <v>144</v>
      </c>
      <c r="AT183" s="213" t="s">
        <v>140</v>
      </c>
      <c r="AU183" s="213" t="s">
        <v>116</v>
      </c>
      <c r="AY183" s="16" t="s">
        <v>138</v>
      </c>
      <c r="BE183" s="214">
        <f>IF(N183="základná",J183,0)</f>
        <v>0</v>
      </c>
      <c r="BF183" s="214">
        <f>IF(N183="znížená",J183,0)</f>
        <v>0</v>
      </c>
      <c r="BG183" s="214">
        <f>IF(N183="zákl. prenesená",J183,0)</f>
        <v>0</v>
      </c>
      <c r="BH183" s="214">
        <f>IF(N183="zníž. prenesená",J183,0)</f>
        <v>0</v>
      </c>
      <c r="BI183" s="214">
        <f>IF(N183="nulová",J183,0)</f>
        <v>0</v>
      </c>
      <c r="BJ183" s="16" t="s">
        <v>116</v>
      </c>
      <c r="BK183" s="214">
        <f>ROUND(I183*H183,2)</f>
        <v>0</v>
      </c>
      <c r="BL183" s="16" t="s">
        <v>144</v>
      </c>
      <c r="BM183" s="213" t="s">
        <v>454</v>
      </c>
    </row>
    <row r="184" s="2" customFormat="1" ht="16.5" customHeight="1">
      <c r="A184" s="35"/>
      <c r="B184" s="165"/>
      <c r="C184" s="201" t="s">
        <v>72</v>
      </c>
      <c r="D184" s="201" t="s">
        <v>140</v>
      </c>
      <c r="E184" s="202" t="s">
        <v>455</v>
      </c>
      <c r="F184" s="203" t="s">
        <v>456</v>
      </c>
      <c r="G184" s="204" t="s">
        <v>295</v>
      </c>
      <c r="H184" s="205">
        <v>2</v>
      </c>
      <c r="I184" s="206"/>
      <c r="J184" s="207">
        <f>ROUND(I184*H184,2)</f>
        <v>0</v>
      </c>
      <c r="K184" s="208"/>
      <c r="L184" s="36"/>
      <c r="M184" s="209" t="s">
        <v>1</v>
      </c>
      <c r="N184" s="210" t="s">
        <v>38</v>
      </c>
      <c r="O184" s="74"/>
      <c r="P184" s="211">
        <f>O184*H184</f>
        <v>0</v>
      </c>
      <c r="Q184" s="211">
        <v>0</v>
      </c>
      <c r="R184" s="211">
        <f>Q184*H184</f>
        <v>0</v>
      </c>
      <c r="S184" s="211">
        <v>0</v>
      </c>
      <c r="T184" s="212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3" t="s">
        <v>144</v>
      </c>
      <c r="AT184" s="213" t="s">
        <v>140</v>
      </c>
      <c r="AU184" s="213" t="s">
        <v>116</v>
      </c>
      <c r="AY184" s="16" t="s">
        <v>138</v>
      </c>
      <c r="BE184" s="214">
        <f>IF(N184="základná",J184,0)</f>
        <v>0</v>
      </c>
      <c r="BF184" s="214">
        <f>IF(N184="znížená",J184,0)</f>
        <v>0</v>
      </c>
      <c r="BG184" s="214">
        <f>IF(N184="zákl. prenesená",J184,0)</f>
        <v>0</v>
      </c>
      <c r="BH184" s="214">
        <f>IF(N184="zníž. prenesená",J184,0)</f>
        <v>0</v>
      </c>
      <c r="BI184" s="214">
        <f>IF(N184="nulová",J184,0)</f>
        <v>0</v>
      </c>
      <c r="BJ184" s="16" t="s">
        <v>116</v>
      </c>
      <c r="BK184" s="214">
        <f>ROUND(I184*H184,2)</f>
        <v>0</v>
      </c>
      <c r="BL184" s="16" t="s">
        <v>144</v>
      </c>
      <c r="BM184" s="213" t="s">
        <v>457</v>
      </c>
    </row>
    <row r="185" s="2" customFormat="1" ht="21.75" customHeight="1">
      <c r="A185" s="35"/>
      <c r="B185" s="165"/>
      <c r="C185" s="201" t="s">
        <v>72</v>
      </c>
      <c r="D185" s="201" t="s">
        <v>140</v>
      </c>
      <c r="E185" s="202" t="s">
        <v>458</v>
      </c>
      <c r="F185" s="203" t="s">
        <v>459</v>
      </c>
      <c r="G185" s="204" t="s">
        <v>295</v>
      </c>
      <c r="H185" s="205">
        <v>8</v>
      </c>
      <c r="I185" s="206"/>
      <c r="J185" s="207">
        <f>ROUND(I185*H185,2)</f>
        <v>0</v>
      </c>
      <c r="K185" s="208"/>
      <c r="L185" s="36"/>
      <c r="M185" s="209" t="s">
        <v>1</v>
      </c>
      <c r="N185" s="210" t="s">
        <v>38</v>
      </c>
      <c r="O185" s="74"/>
      <c r="P185" s="211">
        <f>O185*H185</f>
        <v>0</v>
      </c>
      <c r="Q185" s="211">
        <v>0</v>
      </c>
      <c r="R185" s="211">
        <f>Q185*H185</f>
        <v>0</v>
      </c>
      <c r="S185" s="211">
        <v>0</v>
      </c>
      <c r="T185" s="212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3" t="s">
        <v>144</v>
      </c>
      <c r="AT185" s="213" t="s">
        <v>140</v>
      </c>
      <c r="AU185" s="213" t="s">
        <v>116</v>
      </c>
      <c r="AY185" s="16" t="s">
        <v>138</v>
      </c>
      <c r="BE185" s="214">
        <f>IF(N185="základná",J185,0)</f>
        <v>0</v>
      </c>
      <c r="BF185" s="214">
        <f>IF(N185="znížená",J185,0)</f>
        <v>0</v>
      </c>
      <c r="BG185" s="214">
        <f>IF(N185="zákl. prenesená",J185,0)</f>
        <v>0</v>
      </c>
      <c r="BH185" s="214">
        <f>IF(N185="zníž. prenesená",J185,0)</f>
        <v>0</v>
      </c>
      <c r="BI185" s="214">
        <f>IF(N185="nulová",J185,0)</f>
        <v>0</v>
      </c>
      <c r="BJ185" s="16" t="s">
        <v>116</v>
      </c>
      <c r="BK185" s="214">
        <f>ROUND(I185*H185,2)</f>
        <v>0</v>
      </c>
      <c r="BL185" s="16" t="s">
        <v>144</v>
      </c>
      <c r="BM185" s="213" t="s">
        <v>460</v>
      </c>
    </row>
    <row r="186" s="2" customFormat="1" ht="16.5" customHeight="1">
      <c r="A186" s="35"/>
      <c r="B186" s="165"/>
      <c r="C186" s="201" t="s">
        <v>72</v>
      </c>
      <c r="D186" s="201" t="s">
        <v>140</v>
      </c>
      <c r="E186" s="202" t="s">
        <v>461</v>
      </c>
      <c r="F186" s="203" t="s">
        <v>462</v>
      </c>
      <c r="G186" s="204" t="s">
        <v>295</v>
      </c>
      <c r="H186" s="205">
        <v>8</v>
      </c>
      <c r="I186" s="206"/>
      <c r="J186" s="207">
        <f>ROUND(I186*H186,2)</f>
        <v>0</v>
      </c>
      <c r="K186" s="208"/>
      <c r="L186" s="36"/>
      <c r="M186" s="209" t="s">
        <v>1</v>
      </c>
      <c r="N186" s="210" t="s">
        <v>38</v>
      </c>
      <c r="O186" s="74"/>
      <c r="P186" s="211">
        <f>O186*H186</f>
        <v>0</v>
      </c>
      <c r="Q186" s="211">
        <v>0</v>
      </c>
      <c r="R186" s="211">
        <f>Q186*H186</f>
        <v>0</v>
      </c>
      <c r="S186" s="211">
        <v>0</v>
      </c>
      <c r="T186" s="212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3" t="s">
        <v>144</v>
      </c>
      <c r="AT186" s="213" t="s">
        <v>140</v>
      </c>
      <c r="AU186" s="213" t="s">
        <v>116</v>
      </c>
      <c r="AY186" s="16" t="s">
        <v>138</v>
      </c>
      <c r="BE186" s="214">
        <f>IF(N186="základná",J186,0)</f>
        <v>0</v>
      </c>
      <c r="BF186" s="214">
        <f>IF(N186="znížená",J186,0)</f>
        <v>0</v>
      </c>
      <c r="BG186" s="214">
        <f>IF(N186="zákl. prenesená",J186,0)</f>
        <v>0</v>
      </c>
      <c r="BH186" s="214">
        <f>IF(N186="zníž. prenesená",J186,0)</f>
        <v>0</v>
      </c>
      <c r="BI186" s="214">
        <f>IF(N186="nulová",J186,0)</f>
        <v>0</v>
      </c>
      <c r="BJ186" s="16" t="s">
        <v>116</v>
      </c>
      <c r="BK186" s="214">
        <f>ROUND(I186*H186,2)</f>
        <v>0</v>
      </c>
      <c r="BL186" s="16" t="s">
        <v>144</v>
      </c>
      <c r="BM186" s="213" t="s">
        <v>463</v>
      </c>
    </row>
    <row r="187" s="2" customFormat="1" ht="16.5" customHeight="1">
      <c r="A187" s="35"/>
      <c r="B187" s="165"/>
      <c r="C187" s="201" t="s">
        <v>72</v>
      </c>
      <c r="D187" s="201" t="s">
        <v>140</v>
      </c>
      <c r="E187" s="202" t="s">
        <v>455</v>
      </c>
      <c r="F187" s="203" t="s">
        <v>456</v>
      </c>
      <c r="G187" s="204" t="s">
        <v>295</v>
      </c>
      <c r="H187" s="205">
        <v>8</v>
      </c>
      <c r="I187" s="206"/>
      <c r="J187" s="207">
        <f>ROUND(I187*H187,2)</f>
        <v>0</v>
      </c>
      <c r="K187" s="208"/>
      <c r="L187" s="36"/>
      <c r="M187" s="209" t="s">
        <v>1</v>
      </c>
      <c r="N187" s="210" t="s">
        <v>38</v>
      </c>
      <c r="O187" s="74"/>
      <c r="P187" s="211">
        <f>O187*H187</f>
        <v>0</v>
      </c>
      <c r="Q187" s="211">
        <v>0</v>
      </c>
      <c r="R187" s="211">
        <f>Q187*H187</f>
        <v>0</v>
      </c>
      <c r="S187" s="211">
        <v>0</v>
      </c>
      <c r="T187" s="212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13" t="s">
        <v>144</v>
      </c>
      <c r="AT187" s="213" t="s">
        <v>140</v>
      </c>
      <c r="AU187" s="213" t="s">
        <v>116</v>
      </c>
      <c r="AY187" s="16" t="s">
        <v>138</v>
      </c>
      <c r="BE187" s="214">
        <f>IF(N187="základná",J187,0)</f>
        <v>0</v>
      </c>
      <c r="BF187" s="214">
        <f>IF(N187="znížená",J187,0)</f>
        <v>0</v>
      </c>
      <c r="BG187" s="214">
        <f>IF(N187="zákl. prenesená",J187,0)</f>
        <v>0</v>
      </c>
      <c r="BH187" s="214">
        <f>IF(N187="zníž. prenesená",J187,0)</f>
        <v>0</v>
      </c>
      <c r="BI187" s="214">
        <f>IF(N187="nulová",J187,0)</f>
        <v>0</v>
      </c>
      <c r="BJ187" s="16" t="s">
        <v>116</v>
      </c>
      <c r="BK187" s="214">
        <f>ROUND(I187*H187,2)</f>
        <v>0</v>
      </c>
      <c r="BL187" s="16" t="s">
        <v>144</v>
      </c>
      <c r="BM187" s="213" t="s">
        <v>464</v>
      </c>
    </row>
    <row r="188" s="2" customFormat="1" ht="21.75" customHeight="1">
      <c r="A188" s="35"/>
      <c r="B188" s="165"/>
      <c r="C188" s="201" t="s">
        <v>72</v>
      </c>
      <c r="D188" s="201" t="s">
        <v>140</v>
      </c>
      <c r="E188" s="202" t="s">
        <v>465</v>
      </c>
      <c r="F188" s="203" t="s">
        <v>466</v>
      </c>
      <c r="G188" s="204" t="s">
        <v>295</v>
      </c>
      <c r="H188" s="205">
        <v>1</v>
      </c>
      <c r="I188" s="206"/>
      <c r="J188" s="207">
        <f>ROUND(I188*H188,2)</f>
        <v>0</v>
      </c>
      <c r="K188" s="208"/>
      <c r="L188" s="36"/>
      <c r="M188" s="209" t="s">
        <v>1</v>
      </c>
      <c r="N188" s="210" t="s">
        <v>38</v>
      </c>
      <c r="O188" s="74"/>
      <c r="P188" s="211">
        <f>O188*H188</f>
        <v>0</v>
      </c>
      <c r="Q188" s="211">
        <v>0</v>
      </c>
      <c r="R188" s="211">
        <f>Q188*H188</f>
        <v>0</v>
      </c>
      <c r="S188" s="211">
        <v>0</v>
      </c>
      <c r="T188" s="212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13" t="s">
        <v>144</v>
      </c>
      <c r="AT188" s="213" t="s">
        <v>140</v>
      </c>
      <c r="AU188" s="213" t="s">
        <v>116</v>
      </c>
      <c r="AY188" s="16" t="s">
        <v>138</v>
      </c>
      <c r="BE188" s="214">
        <f>IF(N188="základná",J188,0)</f>
        <v>0</v>
      </c>
      <c r="BF188" s="214">
        <f>IF(N188="znížená",J188,0)</f>
        <v>0</v>
      </c>
      <c r="BG188" s="214">
        <f>IF(N188="zákl. prenesená",J188,0)</f>
        <v>0</v>
      </c>
      <c r="BH188" s="214">
        <f>IF(N188="zníž. prenesená",J188,0)</f>
        <v>0</v>
      </c>
      <c r="BI188" s="214">
        <f>IF(N188="nulová",J188,0)</f>
        <v>0</v>
      </c>
      <c r="BJ188" s="16" t="s">
        <v>116</v>
      </c>
      <c r="BK188" s="214">
        <f>ROUND(I188*H188,2)</f>
        <v>0</v>
      </c>
      <c r="BL188" s="16" t="s">
        <v>144</v>
      </c>
      <c r="BM188" s="213" t="s">
        <v>467</v>
      </c>
    </row>
    <row r="189" s="2" customFormat="1" ht="16.5" customHeight="1">
      <c r="A189" s="35"/>
      <c r="B189" s="165"/>
      <c r="C189" s="201" t="s">
        <v>72</v>
      </c>
      <c r="D189" s="201" t="s">
        <v>140</v>
      </c>
      <c r="E189" s="202" t="s">
        <v>468</v>
      </c>
      <c r="F189" s="203" t="s">
        <v>469</v>
      </c>
      <c r="G189" s="204" t="s">
        <v>295</v>
      </c>
      <c r="H189" s="205">
        <v>1</v>
      </c>
      <c r="I189" s="206"/>
      <c r="J189" s="207">
        <f>ROUND(I189*H189,2)</f>
        <v>0</v>
      </c>
      <c r="K189" s="208"/>
      <c r="L189" s="36"/>
      <c r="M189" s="209" t="s">
        <v>1</v>
      </c>
      <c r="N189" s="210" t="s">
        <v>38</v>
      </c>
      <c r="O189" s="74"/>
      <c r="P189" s="211">
        <f>O189*H189</f>
        <v>0</v>
      </c>
      <c r="Q189" s="211">
        <v>0</v>
      </c>
      <c r="R189" s="211">
        <f>Q189*H189</f>
        <v>0</v>
      </c>
      <c r="S189" s="211">
        <v>0</v>
      </c>
      <c r="T189" s="212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3" t="s">
        <v>144</v>
      </c>
      <c r="AT189" s="213" t="s">
        <v>140</v>
      </c>
      <c r="AU189" s="213" t="s">
        <v>116</v>
      </c>
      <c r="AY189" s="16" t="s">
        <v>138</v>
      </c>
      <c r="BE189" s="214">
        <f>IF(N189="základná",J189,0)</f>
        <v>0</v>
      </c>
      <c r="BF189" s="214">
        <f>IF(N189="znížená",J189,0)</f>
        <v>0</v>
      </c>
      <c r="BG189" s="214">
        <f>IF(N189="zákl. prenesená",J189,0)</f>
        <v>0</v>
      </c>
      <c r="BH189" s="214">
        <f>IF(N189="zníž. prenesená",J189,0)</f>
        <v>0</v>
      </c>
      <c r="BI189" s="214">
        <f>IF(N189="nulová",J189,0)</f>
        <v>0</v>
      </c>
      <c r="BJ189" s="16" t="s">
        <v>116</v>
      </c>
      <c r="BK189" s="214">
        <f>ROUND(I189*H189,2)</f>
        <v>0</v>
      </c>
      <c r="BL189" s="16" t="s">
        <v>144</v>
      </c>
      <c r="BM189" s="213" t="s">
        <v>470</v>
      </c>
    </row>
    <row r="190" s="2" customFormat="1" ht="16.5" customHeight="1">
      <c r="A190" s="35"/>
      <c r="B190" s="165"/>
      <c r="C190" s="201" t="s">
        <v>72</v>
      </c>
      <c r="D190" s="201" t="s">
        <v>140</v>
      </c>
      <c r="E190" s="202" t="s">
        <v>471</v>
      </c>
      <c r="F190" s="203" t="s">
        <v>472</v>
      </c>
      <c r="G190" s="204" t="s">
        <v>295</v>
      </c>
      <c r="H190" s="205">
        <v>1</v>
      </c>
      <c r="I190" s="206"/>
      <c r="J190" s="207">
        <f>ROUND(I190*H190,2)</f>
        <v>0</v>
      </c>
      <c r="K190" s="208"/>
      <c r="L190" s="36"/>
      <c r="M190" s="209" t="s">
        <v>1</v>
      </c>
      <c r="N190" s="210" t="s">
        <v>38</v>
      </c>
      <c r="O190" s="74"/>
      <c r="P190" s="211">
        <f>O190*H190</f>
        <v>0</v>
      </c>
      <c r="Q190" s="211">
        <v>0</v>
      </c>
      <c r="R190" s="211">
        <f>Q190*H190</f>
        <v>0</v>
      </c>
      <c r="S190" s="211">
        <v>0</v>
      </c>
      <c r="T190" s="212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3" t="s">
        <v>144</v>
      </c>
      <c r="AT190" s="213" t="s">
        <v>140</v>
      </c>
      <c r="AU190" s="213" t="s">
        <v>116</v>
      </c>
      <c r="AY190" s="16" t="s">
        <v>138</v>
      </c>
      <c r="BE190" s="214">
        <f>IF(N190="základná",J190,0)</f>
        <v>0</v>
      </c>
      <c r="BF190" s="214">
        <f>IF(N190="znížená",J190,0)</f>
        <v>0</v>
      </c>
      <c r="BG190" s="214">
        <f>IF(N190="zákl. prenesená",J190,0)</f>
        <v>0</v>
      </c>
      <c r="BH190" s="214">
        <f>IF(N190="zníž. prenesená",J190,0)</f>
        <v>0</v>
      </c>
      <c r="BI190" s="214">
        <f>IF(N190="nulová",J190,0)</f>
        <v>0</v>
      </c>
      <c r="BJ190" s="16" t="s">
        <v>116</v>
      </c>
      <c r="BK190" s="214">
        <f>ROUND(I190*H190,2)</f>
        <v>0</v>
      </c>
      <c r="BL190" s="16" t="s">
        <v>144</v>
      </c>
      <c r="BM190" s="213" t="s">
        <v>473</v>
      </c>
    </row>
    <row r="191" s="2" customFormat="1" ht="16.5" customHeight="1">
      <c r="A191" s="35"/>
      <c r="B191" s="165"/>
      <c r="C191" s="201" t="s">
        <v>72</v>
      </c>
      <c r="D191" s="201" t="s">
        <v>140</v>
      </c>
      <c r="E191" s="202" t="s">
        <v>474</v>
      </c>
      <c r="F191" s="203" t="s">
        <v>475</v>
      </c>
      <c r="G191" s="204" t="s">
        <v>295</v>
      </c>
      <c r="H191" s="205">
        <v>1</v>
      </c>
      <c r="I191" s="206"/>
      <c r="J191" s="207">
        <f>ROUND(I191*H191,2)</f>
        <v>0</v>
      </c>
      <c r="K191" s="208"/>
      <c r="L191" s="36"/>
      <c r="M191" s="209" t="s">
        <v>1</v>
      </c>
      <c r="N191" s="210" t="s">
        <v>38</v>
      </c>
      <c r="O191" s="74"/>
      <c r="P191" s="211">
        <f>O191*H191</f>
        <v>0</v>
      </c>
      <c r="Q191" s="211">
        <v>0</v>
      </c>
      <c r="R191" s="211">
        <f>Q191*H191</f>
        <v>0</v>
      </c>
      <c r="S191" s="211">
        <v>0</v>
      </c>
      <c r="T191" s="212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13" t="s">
        <v>144</v>
      </c>
      <c r="AT191" s="213" t="s">
        <v>140</v>
      </c>
      <c r="AU191" s="213" t="s">
        <v>116</v>
      </c>
      <c r="AY191" s="16" t="s">
        <v>138</v>
      </c>
      <c r="BE191" s="214">
        <f>IF(N191="základná",J191,0)</f>
        <v>0</v>
      </c>
      <c r="BF191" s="214">
        <f>IF(N191="znížená",J191,0)</f>
        <v>0</v>
      </c>
      <c r="BG191" s="214">
        <f>IF(N191="zákl. prenesená",J191,0)</f>
        <v>0</v>
      </c>
      <c r="BH191" s="214">
        <f>IF(N191="zníž. prenesená",J191,0)</f>
        <v>0</v>
      </c>
      <c r="BI191" s="214">
        <f>IF(N191="nulová",J191,0)</f>
        <v>0</v>
      </c>
      <c r="BJ191" s="16" t="s">
        <v>116</v>
      </c>
      <c r="BK191" s="214">
        <f>ROUND(I191*H191,2)</f>
        <v>0</v>
      </c>
      <c r="BL191" s="16" t="s">
        <v>144</v>
      </c>
      <c r="BM191" s="213" t="s">
        <v>476</v>
      </c>
    </row>
    <row r="192" s="2" customFormat="1" ht="16.5" customHeight="1">
      <c r="A192" s="35"/>
      <c r="B192" s="165"/>
      <c r="C192" s="201" t="s">
        <v>72</v>
      </c>
      <c r="D192" s="201" t="s">
        <v>140</v>
      </c>
      <c r="E192" s="202" t="s">
        <v>477</v>
      </c>
      <c r="F192" s="203" t="s">
        <v>478</v>
      </c>
      <c r="G192" s="204" t="s">
        <v>295</v>
      </c>
      <c r="H192" s="205">
        <v>6</v>
      </c>
      <c r="I192" s="206"/>
      <c r="J192" s="207">
        <f>ROUND(I192*H192,2)</f>
        <v>0</v>
      </c>
      <c r="K192" s="208"/>
      <c r="L192" s="36"/>
      <c r="M192" s="209" t="s">
        <v>1</v>
      </c>
      <c r="N192" s="210" t="s">
        <v>38</v>
      </c>
      <c r="O192" s="74"/>
      <c r="P192" s="211">
        <f>O192*H192</f>
        <v>0</v>
      </c>
      <c r="Q192" s="211">
        <v>0</v>
      </c>
      <c r="R192" s="211">
        <f>Q192*H192</f>
        <v>0</v>
      </c>
      <c r="S192" s="211">
        <v>0</v>
      </c>
      <c r="T192" s="212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3" t="s">
        <v>144</v>
      </c>
      <c r="AT192" s="213" t="s">
        <v>140</v>
      </c>
      <c r="AU192" s="213" t="s">
        <v>116</v>
      </c>
      <c r="AY192" s="16" t="s">
        <v>138</v>
      </c>
      <c r="BE192" s="214">
        <f>IF(N192="základná",J192,0)</f>
        <v>0</v>
      </c>
      <c r="BF192" s="214">
        <f>IF(N192="znížená",J192,0)</f>
        <v>0</v>
      </c>
      <c r="BG192" s="214">
        <f>IF(N192="zákl. prenesená",J192,0)</f>
        <v>0</v>
      </c>
      <c r="BH192" s="214">
        <f>IF(N192="zníž. prenesená",J192,0)</f>
        <v>0</v>
      </c>
      <c r="BI192" s="214">
        <f>IF(N192="nulová",J192,0)</f>
        <v>0</v>
      </c>
      <c r="BJ192" s="16" t="s">
        <v>116</v>
      </c>
      <c r="BK192" s="214">
        <f>ROUND(I192*H192,2)</f>
        <v>0</v>
      </c>
      <c r="BL192" s="16" t="s">
        <v>144</v>
      </c>
      <c r="BM192" s="213" t="s">
        <v>479</v>
      </c>
    </row>
    <row r="193" s="2" customFormat="1" ht="21.75" customHeight="1">
      <c r="A193" s="35"/>
      <c r="B193" s="165"/>
      <c r="C193" s="201" t="s">
        <v>72</v>
      </c>
      <c r="D193" s="201" t="s">
        <v>140</v>
      </c>
      <c r="E193" s="202" t="s">
        <v>480</v>
      </c>
      <c r="F193" s="203" t="s">
        <v>481</v>
      </c>
      <c r="G193" s="204" t="s">
        <v>295</v>
      </c>
      <c r="H193" s="205">
        <v>22</v>
      </c>
      <c r="I193" s="206"/>
      <c r="J193" s="207">
        <f>ROUND(I193*H193,2)</f>
        <v>0</v>
      </c>
      <c r="K193" s="208"/>
      <c r="L193" s="36"/>
      <c r="M193" s="209" t="s">
        <v>1</v>
      </c>
      <c r="N193" s="210" t="s">
        <v>38</v>
      </c>
      <c r="O193" s="74"/>
      <c r="P193" s="211">
        <f>O193*H193</f>
        <v>0</v>
      </c>
      <c r="Q193" s="211">
        <v>0</v>
      </c>
      <c r="R193" s="211">
        <f>Q193*H193</f>
        <v>0</v>
      </c>
      <c r="S193" s="211">
        <v>0</v>
      </c>
      <c r="T193" s="212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3" t="s">
        <v>144</v>
      </c>
      <c r="AT193" s="213" t="s">
        <v>140</v>
      </c>
      <c r="AU193" s="213" t="s">
        <v>116</v>
      </c>
      <c r="AY193" s="16" t="s">
        <v>138</v>
      </c>
      <c r="BE193" s="214">
        <f>IF(N193="základná",J193,0)</f>
        <v>0</v>
      </c>
      <c r="BF193" s="214">
        <f>IF(N193="znížená",J193,0)</f>
        <v>0</v>
      </c>
      <c r="BG193" s="214">
        <f>IF(N193="zákl. prenesená",J193,0)</f>
        <v>0</v>
      </c>
      <c r="BH193" s="214">
        <f>IF(N193="zníž. prenesená",J193,0)</f>
        <v>0</v>
      </c>
      <c r="BI193" s="214">
        <f>IF(N193="nulová",J193,0)</f>
        <v>0</v>
      </c>
      <c r="BJ193" s="16" t="s">
        <v>116</v>
      </c>
      <c r="BK193" s="214">
        <f>ROUND(I193*H193,2)</f>
        <v>0</v>
      </c>
      <c r="BL193" s="16" t="s">
        <v>144</v>
      </c>
      <c r="BM193" s="213" t="s">
        <v>482</v>
      </c>
    </row>
    <row r="194" s="2" customFormat="1" ht="16.5" customHeight="1">
      <c r="A194" s="35"/>
      <c r="B194" s="165"/>
      <c r="C194" s="201" t="s">
        <v>72</v>
      </c>
      <c r="D194" s="201" t="s">
        <v>140</v>
      </c>
      <c r="E194" s="202" t="s">
        <v>483</v>
      </c>
      <c r="F194" s="203" t="s">
        <v>484</v>
      </c>
      <c r="G194" s="204" t="s">
        <v>295</v>
      </c>
      <c r="H194" s="205">
        <v>22</v>
      </c>
      <c r="I194" s="206"/>
      <c r="J194" s="207">
        <f>ROUND(I194*H194,2)</f>
        <v>0</v>
      </c>
      <c r="K194" s="208"/>
      <c r="L194" s="36"/>
      <c r="M194" s="209" t="s">
        <v>1</v>
      </c>
      <c r="N194" s="210" t="s">
        <v>38</v>
      </c>
      <c r="O194" s="74"/>
      <c r="P194" s="211">
        <f>O194*H194</f>
        <v>0</v>
      </c>
      <c r="Q194" s="211">
        <v>0</v>
      </c>
      <c r="R194" s="211">
        <f>Q194*H194</f>
        <v>0</v>
      </c>
      <c r="S194" s="211">
        <v>0</v>
      </c>
      <c r="T194" s="212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13" t="s">
        <v>144</v>
      </c>
      <c r="AT194" s="213" t="s">
        <v>140</v>
      </c>
      <c r="AU194" s="213" t="s">
        <v>116</v>
      </c>
      <c r="AY194" s="16" t="s">
        <v>138</v>
      </c>
      <c r="BE194" s="214">
        <f>IF(N194="základná",J194,0)</f>
        <v>0</v>
      </c>
      <c r="BF194" s="214">
        <f>IF(N194="znížená",J194,0)</f>
        <v>0</v>
      </c>
      <c r="BG194" s="214">
        <f>IF(N194="zákl. prenesená",J194,0)</f>
        <v>0</v>
      </c>
      <c r="BH194" s="214">
        <f>IF(N194="zníž. prenesená",J194,0)</f>
        <v>0</v>
      </c>
      <c r="BI194" s="214">
        <f>IF(N194="nulová",J194,0)</f>
        <v>0</v>
      </c>
      <c r="BJ194" s="16" t="s">
        <v>116</v>
      </c>
      <c r="BK194" s="214">
        <f>ROUND(I194*H194,2)</f>
        <v>0</v>
      </c>
      <c r="BL194" s="16" t="s">
        <v>144</v>
      </c>
      <c r="BM194" s="213" t="s">
        <v>485</v>
      </c>
    </row>
    <row r="195" s="2" customFormat="1" ht="16.5" customHeight="1">
      <c r="A195" s="35"/>
      <c r="B195" s="165"/>
      <c r="C195" s="201" t="s">
        <v>72</v>
      </c>
      <c r="D195" s="201" t="s">
        <v>140</v>
      </c>
      <c r="E195" s="202" t="s">
        <v>486</v>
      </c>
      <c r="F195" s="203" t="s">
        <v>487</v>
      </c>
      <c r="G195" s="204" t="s">
        <v>295</v>
      </c>
      <c r="H195" s="205">
        <v>22</v>
      </c>
      <c r="I195" s="206"/>
      <c r="J195" s="207">
        <f>ROUND(I195*H195,2)</f>
        <v>0</v>
      </c>
      <c r="K195" s="208"/>
      <c r="L195" s="36"/>
      <c r="M195" s="209" t="s">
        <v>1</v>
      </c>
      <c r="N195" s="210" t="s">
        <v>38</v>
      </c>
      <c r="O195" s="74"/>
      <c r="P195" s="211">
        <f>O195*H195</f>
        <v>0</v>
      </c>
      <c r="Q195" s="211">
        <v>0</v>
      </c>
      <c r="R195" s="211">
        <f>Q195*H195</f>
        <v>0</v>
      </c>
      <c r="S195" s="211">
        <v>0</v>
      </c>
      <c r="T195" s="212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13" t="s">
        <v>144</v>
      </c>
      <c r="AT195" s="213" t="s">
        <v>140</v>
      </c>
      <c r="AU195" s="213" t="s">
        <v>116</v>
      </c>
      <c r="AY195" s="16" t="s">
        <v>138</v>
      </c>
      <c r="BE195" s="214">
        <f>IF(N195="základná",J195,0)</f>
        <v>0</v>
      </c>
      <c r="BF195" s="214">
        <f>IF(N195="znížená",J195,0)</f>
        <v>0</v>
      </c>
      <c r="BG195" s="214">
        <f>IF(N195="zákl. prenesená",J195,0)</f>
        <v>0</v>
      </c>
      <c r="BH195" s="214">
        <f>IF(N195="zníž. prenesená",J195,0)</f>
        <v>0</v>
      </c>
      <c r="BI195" s="214">
        <f>IF(N195="nulová",J195,0)</f>
        <v>0</v>
      </c>
      <c r="BJ195" s="16" t="s">
        <v>116</v>
      </c>
      <c r="BK195" s="214">
        <f>ROUND(I195*H195,2)</f>
        <v>0</v>
      </c>
      <c r="BL195" s="16" t="s">
        <v>144</v>
      </c>
      <c r="BM195" s="213" t="s">
        <v>488</v>
      </c>
    </row>
    <row r="196" s="2" customFormat="1" ht="21.75" customHeight="1">
      <c r="A196" s="35"/>
      <c r="B196" s="165"/>
      <c r="C196" s="201" t="s">
        <v>72</v>
      </c>
      <c r="D196" s="201" t="s">
        <v>140</v>
      </c>
      <c r="E196" s="202" t="s">
        <v>489</v>
      </c>
      <c r="F196" s="203" t="s">
        <v>490</v>
      </c>
      <c r="G196" s="204" t="s">
        <v>295</v>
      </c>
      <c r="H196" s="205">
        <v>1</v>
      </c>
      <c r="I196" s="206"/>
      <c r="J196" s="207">
        <f>ROUND(I196*H196,2)</f>
        <v>0</v>
      </c>
      <c r="K196" s="208"/>
      <c r="L196" s="36"/>
      <c r="M196" s="209" t="s">
        <v>1</v>
      </c>
      <c r="N196" s="210" t="s">
        <v>38</v>
      </c>
      <c r="O196" s="74"/>
      <c r="P196" s="211">
        <f>O196*H196</f>
        <v>0</v>
      </c>
      <c r="Q196" s="211">
        <v>0</v>
      </c>
      <c r="R196" s="211">
        <f>Q196*H196</f>
        <v>0</v>
      </c>
      <c r="S196" s="211">
        <v>0</v>
      </c>
      <c r="T196" s="212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13" t="s">
        <v>144</v>
      </c>
      <c r="AT196" s="213" t="s">
        <v>140</v>
      </c>
      <c r="AU196" s="213" t="s">
        <v>116</v>
      </c>
      <c r="AY196" s="16" t="s">
        <v>138</v>
      </c>
      <c r="BE196" s="214">
        <f>IF(N196="základná",J196,0)</f>
        <v>0</v>
      </c>
      <c r="BF196" s="214">
        <f>IF(N196="znížená",J196,0)</f>
        <v>0</v>
      </c>
      <c r="BG196" s="214">
        <f>IF(N196="zákl. prenesená",J196,0)</f>
        <v>0</v>
      </c>
      <c r="BH196" s="214">
        <f>IF(N196="zníž. prenesená",J196,0)</f>
        <v>0</v>
      </c>
      <c r="BI196" s="214">
        <f>IF(N196="nulová",J196,0)</f>
        <v>0</v>
      </c>
      <c r="BJ196" s="16" t="s">
        <v>116</v>
      </c>
      <c r="BK196" s="214">
        <f>ROUND(I196*H196,2)</f>
        <v>0</v>
      </c>
      <c r="BL196" s="16" t="s">
        <v>144</v>
      </c>
      <c r="BM196" s="213" t="s">
        <v>491</v>
      </c>
    </row>
    <row r="197" s="2" customFormat="1" ht="16.5" customHeight="1">
      <c r="A197" s="35"/>
      <c r="B197" s="165"/>
      <c r="C197" s="201" t="s">
        <v>72</v>
      </c>
      <c r="D197" s="201" t="s">
        <v>140</v>
      </c>
      <c r="E197" s="202" t="s">
        <v>492</v>
      </c>
      <c r="F197" s="203" t="s">
        <v>493</v>
      </c>
      <c r="G197" s="204" t="s">
        <v>189</v>
      </c>
      <c r="H197" s="205">
        <v>10</v>
      </c>
      <c r="I197" s="206"/>
      <c r="J197" s="207">
        <f>ROUND(I197*H197,2)</f>
        <v>0</v>
      </c>
      <c r="K197" s="208"/>
      <c r="L197" s="36"/>
      <c r="M197" s="209" t="s">
        <v>1</v>
      </c>
      <c r="N197" s="210" t="s">
        <v>38</v>
      </c>
      <c r="O197" s="74"/>
      <c r="P197" s="211">
        <f>O197*H197</f>
        <v>0</v>
      </c>
      <c r="Q197" s="211">
        <v>0</v>
      </c>
      <c r="R197" s="211">
        <f>Q197*H197</f>
        <v>0</v>
      </c>
      <c r="S197" s="211">
        <v>0</v>
      </c>
      <c r="T197" s="212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13" t="s">
        <v>144</v>
      </c>
      <c r="AT197" s="213" t="s">
        <v>140</v>
      </c>
      <c r="AU197" s="213" t="s">
        <v>116</v>
      </c>
      <c r="AY197" s="16" t="s">
        <v>138</v>
      </c>
      <c r="BE197" s="214">
        <f>IF(N197="základná",J197,0)</f>
        <v>0</v>
      </c>
      <c r="BF197" s="214">
        <f>IF(N197="znížená",J197,0)</f>
        <v>0</v>
      </c>
      <c r="BG197" s="214">
        <f>IF(N197="zákl. prenesená",J197,0)</f>
        <v>0</v>
      </c>
      <c r="BH197" s="214">
        <f>IF(N197="zníž. prenesená",J197,0)</f>
        <v>0</v>
      </c>
      <c r="BI197" s="214">
        <f>IF(N197="nulová",J197,0)</f>
        <v>0</v>
      </c>
      <c r="BJ197" s="16" t="s">
        <v>116</v>
      </c>
      <c r="BK197" s="214">
        <f>ROUND(I197*H197,2)</f>
        <v>0</v>
      </c>
      <c r="BL197" s="16" t="s">
        <v>144</v>
      </c>
      <c r="BM197" s="213" t="s">
        <v>494</v>
      </c>
    </row>
    <row r="198" s="2" customFormat="1" ht="16.5" customHeight="1">
      <c r="A198" s="35"/>
      <c r="B198" s="165"/>
      <c r="C198" s="201" t="s">
        <v>72</v>
      </c>
      <c r="D198" s="201" t="s">
        <v>140</v>
      </c>
      <c r="E198" s="202" t="s">
        <v>495</v>
      </c>
      <c r="F198" s="203" t="s">
        <v>496</v>
      </c>
      <c r="G198" s="204" t="s">
        <v>189</v>
      </c>
      <c r="H198" s="205">
        <v>8</v>
      </c>
      <c r="I198" s="206"/>
      <c r="J198" s="207">
        <f>ROUND(I198*H198,2)</f>
        <v>0</v>
      </c>
      <c r="K198" s="208"/>
      <c r="L198" s="36"/>
      <c r="M198" s="209" t="s">
        <v>1</v>
      </c>
      <c r="N198" s="210" t="s">
        <v>38</v>
      </c>
      <c r="O198" s="74"/>
      <c r="P198" s="211">
        <f>O198*H198</f>
        <v>0</v>
      </c>
      <c r="Q198" s="211">
        <v>0</v>
      </c>
      <c r="R198" s="211">
        <f>Q198*H198</f>
        <v>0</v>
      </c>
      <c r="S198" s="211">
        <v>0</v>
      </c>
      <c r="T198" s="212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13" t="s">
        <v>144</v>
      </c>
      <c r="AT198" s="213" t="s">
        <v>140</v>
      </c>
      <c r="AU198" s="213" t="s">
        <v>116</v>
      </c>
      <c r="AY198" s="16" t="s">
        <v>138</v>
      </c>
      <c r="BE198" s="214">
        <f>IF(N198="základná",J198,0)</f>
        <v>0</v>
      </c>
      <c r="BF198" s="214">
        <f>IF(N198="znížená",J198,0)</f>
        <v>0</v>
      </c>
      <c r="BG198" s="214">
        <f>IF(N198="zákl. prenesená",J198,0)</f>
        <v>0</v>
      </c>
      <c r="BH198" s="214">
        <f>IF(N198="zníž. prenesená",J198,0)</f>
        <v>0</v>
      </c>
      <c r="BI198" s="214">
        <f>IF(N198="nulová",J198,0)</f>
        <v>0</v>
      </c>
      <c r="BJ198" s="16" t="s">
        <v>116</v>
      </c>
      <c r="BK198" s="214">
        <f>ROUND(I198*H198,2)</f>
        <v>0</v>
      </c>
      <c r="BL198" s="16" t="s">
        <v>144</v>
      </c>
      <c r="BM198" s="213" t="s">
        <v>497</v>
      </c>
    </row>
    <row r="199" s="2" customFormat="1" ht="16.5" customHeight="1">
      <c r="A199" s="35"/>
      <c r="B199" s="165"/>
      <c r="C199" s="201" t="s">
        <v>72</v>
      </c>
      <c r="D199" s="201" t="s">
        <v>140</v>
      </c>
      <c r="E199" s="202" t="s">
        <v>498</v>
      </c>
      <c r="F199" s="203" t="s">
        <v>499</v>
      </c>
      <c r="G199" s="204" t="s">
        <v>189</v>
      </c>
      <c r="H199" s="205">
        <v>100</v>
      </c>
      <c r="I199" s="206"/>
      <c r="J199" s="207">
        <f>ROUND(I199*H199,2)</f>
        <v>0</v>
      </c>
      <c r="K199" s="208"/>
      <c r="L199" s="36"/>
      <c r="M199" s="209" t="s">
        <v>1</v>
      </c>
      <c r="N199" s="210" t="s">
        <v>38</v>
      </c>
      <c r="O199" s="74"/>
      <c r="P199" s="211">
        <f>O199*H199</f>
        <v>0</v>
      </c>
      <c r="Q199" s="211">
        <v>0</v>
      </c>
      <c r="R199" s="211">
        <f>Q199*H199</f>
        <v>0</v>
      </c>
      <c r="S199" s="211">
        <v>0</v>
      </c>
      <c r="T199" s="212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13" t="s">
        <v>144</v>
      </c>
      <c r="AT199" s="213" t="s">
        <v>140</v>
      </c>
      <c r="AU199" s="213" t="s">
        <v>116</v>
      </c>
      <c r="AY199" s="16" t="s">
        <v>138</v>
      </c>
      <c r="BE199" s="214">
        <f>IF(N199="základná",J199,0)</f>
        <v>0</v>
      </c>
      <c r="BF199" s="214">
        <f>IF(N199="znížená",J199,0)</f>
        <v>0</v>
      </c>
      <c r="BG199" s="214">
        <f>IF(N199="zákl. prenesená",J199,0)</f>
        <v>0</v>
      </c>
      <c r="BH199" s="214">
        <f>IF(N199="zníž. prenesená",J199,0)</f>
        <v>0</v>
      </c>
      <c r="BI199" s="214">
        <f>IF(N199="nulová",J199,0)</f>
        <v>0</v>
      </c>
      <c r="BJ199" s="16" t="s">
        <v>116</v>
      </c>
      <c r="BK199" s="214">
        <f>ROUND(I199*H199,2)</f>
        <v>0</v>
      </c>
      <c r="BL199" s="16" t="s">
        <v>144</v>
      </c>
      <c r="BM199" s="213" t="s">
        <v>500</v>
      </c>
    </row>
    <row r="200" s="2" customFormat="1" ht="16.5" customHeight="1">
      <c r="A200" s="35"/>
      <c r="B200" s="165"/>
      <c r="C200" s="201" t="s">
        <v>72</v>
      </c>
      <c r="D200" s="201" t="s">
        <v>140</v>
      </c>
      <c r="E200" s="202" t="s">
        <v>501</v>
      </c>
      <c r="F200" s="203" t="s">
        <v>502</v>
      </c>
      <c r="G200" s="204" t="s">
        <v>189</v>
      </c>
      <c r="H200" s="205">
        <v>60</v>
      </c>
      <c r="I200" s="206"/>
      <c r="J200" s="207">
        <f>ROUND(I200*H200,2)</f>
        <v>0</v>
      </c>
      <c r="K200" s="208"/>
      <c r="L200" s="36"/>
      <c r="M200" s="209" t="s">
        <v>1</v>
      </c>
      <c r="N200" s="210" t="s">
        <v>38</v>
      </c>
      <c r="O200" s="74"/>
      <c r="P200" s="211">
        <f>O200*H200</f>
        <v>0</v>
      </c>
      <c r="Q200" s="211">
        <v>0</v>
      </c>
      <c r="R200" s="211">
        <f>Q200*H200</f>
        <v>0</v>
      </c>
      <c r="S200" s="211">
        <v>0</v>
      </c>
      <c r="T200" s="212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3" t="s">
        <v>144</v>
      </c>
      <c r="AT200" s="213" t="s">
        <v>140</v>
      </c>
      <c r="AU200" s="213" t="s">
        <v>116</v>
      </c>
      <c r="AY200" s="16" t="s">
        <v>138</v>
      </c>
      <c r="BE200" s="214">
        <f>IF(N200="základná",J200,0)</f>
        <v>0</v>
      </c>
      <c r="BF200" s="214">
        <f>IF(N200="znížená",J200,0)</f>
        <v>0</v>
      </c>
      <c r="BG200" s="214">
        <f>IF(N200="zákl. prenesená",J200,0)</f>
        <v>0</v>
      </c>
      <c r="BH200" s="214">
        <f>IF(N200="zníž. prenesená",J200,0)</f>
        <v>0</v>
      </c>
      <c r="BI200" s="214">
        <f>IF(N200="nulová",J200,0)</f>
        <v>0</v>
      </c>
      <c r="BJ200" s="16" t="s">
        <v>116</v>
      </c>
      <c r="BK200" s="214">
        <f>ROUND(I200*H200,2)</f>
        <v>0</v>
      </c>
      <c r="BL200" s="16" t="s">
        <v>144</v>
      </c>
      <c r="BM200" s="213" t="s">
        <v>503</v>
      </c>
    </row>
    <row r="201" s="2" customFormat="1" ht="16.5" customHeight="1">
      <c r="A201" s="35"/>
      <c r="B201" s="165"/>
      <c r="C201" s="201" t="s">
        <v>72</v>
      </c>
      <c r="D201" s="201" t="s">
        <v>140</v>
      </c>
      <c r="E201" s="202" t="s">
        <v>504</v>
      </c>
      <c r="F201" s="203" t="s">
        <v>505</v>
      </c>
      <c r="G201" s="204" t="s">
        <v>189</v>
      </c>
      <c r="H201" s="205">
        <v>250</v>
      </c>
      <c r="I201" s="206"/>
      <c r="J201" s="207">
        <f>ROUND(I201*H201,2)</f>
        <v>0</v>
      </c>
      <c r="K201" s="208"/>
      <c r="L201" s="36"/>
      <c r="M201" s="209" t="s">
        <v>1</v>
      </c>
      <c r="N201" s="210" t="s">
        <v>38</v>
      </c>
      <c r="O201" s="74"/>
      <c r="P201" s="211">
        <f>O201*H201</f>
        <v>0</v>
      </c>
      <c r="Q201" s="211">
        <v>0</v>
      </c>
      <c r="R201" s="211">
        <f>Q201*H201</f>
        <v>0</v>
      </c>
      <c r="S201" s="211">
        <v>0</v>
      </c>
      <c r="T201" s="212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13" t="s">
        <v>144</v>
      </c>
      <c r="AT201" s="213" t="s">
        <v>140</v>
      </c>
      <c r="AU201" s="213" t="s">
        <v>116</v>
      </c>
      <c r="AY201" s="16" t="s">
        <v>138</v>
      </c>
      <c r="BE201" s="214">
        <f>IF(N201="základná",J201,0)</f>
        <v>0</v>
      </c>
      <c r="BF201" s="214">
        <f>IF(N201="znížená",J201,0)</f>
        <v>0</v>
      </c>
      <c r="BG201" s="214">
        <f>IF(N201="zákl. prenesená",J201,0)</f>
        <v>0</v>
      </c>
      <c r="BH201" s="214">
        <f>IF(N201="zníž. prenesená",J201,0)</f>
        <v>0</v>
      </c>
      <c r="BI201" s="214">
        <f>IF(N201="nulová",J201,0)</f>
        <v>0</v>
      </c>
      <c r="BJ201" s="16" t="s">
        <v>116</v>
      </c>
      <c r="BK201" s="214">
        <f>ROUND(I201*H201,2)</f>
        <v>0</v>
      </c>
      <c r="BL201" s="16" t="s">
        <v>144</v>
      </c>
      <c r="BM201" s="213" t="s">
        <v>506</v>
      </c>
    </row>
    <row r="202" s="2" customFormat="1" ht="16.5" customHeight="1">
      <c r="A202" s="35"/>
      <c r="B202" s="165"/>
      <c r="C202" s="201" t="s">
        <v>72</v>
      </c>
      <c r="D202" s="201" t="s">
        <v>140</v>
      </c>
      <c r="E202" s="202" t="s">
        <v>507</v>
      </c>
      <c r="F202" s="203" t="s">
        <v>508</v>
      </c>
      <c r="G202" s="204" t="s">
        <v>189</v>
      </c>
      <c r="H202" s="205">
        <v>8</v>
      </c>
      <c r="I202" s="206"/>
      <c r="J202" s="207">
        <f>ROUND(I202*H202,2)</f>
        <v>0</v>
      </c>
      <c r="K202" s="208"/>
      <c r="L202" s="36"/>
      <c r="M202" s="209" t="s">
        <v>1</v>
      </c>
      <c r="N202" s="210" t="s">
        <v>38</v>
      </c>
      <c r="O202" s="74"/>
      <c r="P202" s="211">
        <f>O202*H202</f>
        <v>0</v>
      </c>
      <c r="Q202" s="211">
        <v>0</v>
      </c>
      <c r="R202" s="211">
        <f>Q202*H202</f>
        <v>0</v>
      </c>
      <c r="S202" s="211">
        <v>0</v>
      </c>
      <c r="T202" s="212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13" t="s">
        <v>144</v>
      </c>
      <c r="AT202" s="213" t="s">
        <v>140</v>
      </c>
      <c r="AU202" s="213" t="s">
        <v>116</v>
      </c>
      <c r="AY202" s="16" t="s">
        <v>138</v>
      </c>
      <c r="BE202" s="214">
        <f>IF(N202="základná",J202,0)</f>
        <v>0</v>
      </c>
      <c r="BF202" s="214">
        <f>IF(N202="znížená",J202,0)</f>
        <v>0</v>
      </c>
      <c r="BG202" s="214">
        <f>IF(N202="zákl. prenesená",J202,0)</f>
        <v>0</v>
      </c>
      <c r="BH202" s="214">
        <f>IF(N202="zníž. prenesená",J202,0)</f>
        <v>0</v>
      </c>
      <c r="BI202" s="214">
        <f>IF(N202="nulová",J202,0)</f>
        <v>0</v>
      </c>
      <c r="BJ202" s="16" t="s">
        <v>116</v>
      </c>
      <c r="BK202" s="214">
        <f>ROUND(I202*H202,2)</f>
        <v>0</v>
      </c>
      <c r="BL202" s="16" t="s">
        <v>144</v>
      </c>
      <c r="BM202" s="213" t="s">
        <v>509</v>
      </c>
    </row>
    <row r="203" s="2" customFormat="1" ht="16.5" customHeight="1">
      <c r="A203" s="35"/>
      <c r="B203" s="165"/>
      <c r="C203" s="201" t="s">
        <v>72</v>
      </c>
      <c r="D203" s="201" t="s">
        <v>140</v>
      </c>
      <c r="E203" s="202" t="s">
        <v>510</v>
      </c>
      <c r="F203" s="203" t="s">
        <v>511</v>
      </c>
      <c r="G203" s="204" t="s">
        <v>189</v>
      </c>
      <c r="H203" s="205">
        <v>25</v>
      </c>
      <c r="I203" s="206"/>
      <c r="J203" s="207">
        <f>ROUND(I203*H203,2)</f>
        <v>0</v>
      </c>
      <c r="K203" s="208"/>
      <c r="L203" s="36"/>
      <c r="M203" s="209" t="s">
        <v>1</v>
      </c>
      <c r="N203" s="210" t="s">
        <v>38</v>
      </c>
      <c r="O203" s="74"/>
      <c r="P203" s="211">
        <f>O203*H203</f>
        <v>0</v>
      </c>
      <c r="Q203" s="211">
        <v>0</v>
      </c>
      <c r="R203" s="211">
        <f>Q203*H203</f>
        <v>0</v>
      </c>
      <c r="S203" s="211">
        <v>0</v>
      </c>
      <c r="T203" s="212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13" t="s">
        <v>144</v>
      </c>
      <c r="AT203" s="213" t="s">
        <v>140</v>
      </c>
      <c r="AU203" s="213" t="s">
        <v>116</v>
      </c>
      <c r="AY203" s="16" t="s">
        <v>138</v>
      </c>
      <c r="BE203" s="214">
        <f>IF(N203="základná",J203,0)</f>
        <v>0</v>
      </c>
      <c r="BF203" s="214">
        <f>IF(N203="znížená",J203,0)</f>
        <v>0</v>
      </c>
      <c r="BG203" s="214">
        <f>IF(N203="zákl. prenesená",J203,0)</f>
        <v>0</v>
      </c>
      <c r="BH203" s="214">
        <f>IF(N203="zníž. prenesená",J203,0)</f>
        <v>0</v>
      </c>
      <c r="BI203" s="214">
        <f>IF(N203="nulová",J203,0)</f>
        <v>0</v>
      </c>
      <c r="BJ203" s="16" t="s">
        <v>116</v>
      </c>
      <c r="BK203" s="214">
        <f>ROUND(I203*H203,2)</f>
        <v>0</v>
      </c>
      <c r="BL203" s="16" t="s">
        <v>144</v>
      </c>
      <c r="BM203" s="213" t="s">
        <v>512</v>
      </c>
    </row>
    <row r="204" s="2" customFormat="1" ht="21.75" customHeight="1">
      <c r="A204" s="35"/>
      <c r="B204" s="165"/>
      <c r="C204" s="201" t="s">
        <v>72</v>
      </c>
      <c r="D204" s="201" t="s">
        <v>140</v>
      </c>
      <c r="E204" s="202" t="s">
        <v>513</v>
      </c>
      <c r="F204" s="203" t="s">
        <v>514</v>
      </c>
      <c r="G204" s="204" t="s">
        <v>295</v>
      </c>
      <c r="H204" s="205">
        <v>30</v>
      </c>
      <c r="I204" s="206"/>
      <c r="J204" s="207">
        <f>ROUND(I204*H204,2)</f>
        <v>0</v>
      </c>
      <c r="K204" s="208"/>
      <c r="L204" s="36"/>
      <c r="M204" s="209" t="s">
        <v>1</v>
      </c>
      <c r="N204" s="210" t="s">
        <v>38</v>
      </c>
      <c r="O204" s="74"/>
      <c r="P204" s="211">
        <f>O204*H204</f>
        <v>0</v>
      </c>
      <c r="Q204" s="211">
        <v>0</v>
      </c>
      <c r="R204" s="211">
        <f>Q204*H204</f>
        <v>0</v>
      </c>
      <c r="S204" s="211">
        <v>0</v>
      </c>
      <c r="T204" s="212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13" t="s">
        <v>144</v>
      </c>
      <c r="AT204" s="213" t="s">
        <v>140</v>
      </c>
      <c r="AU204" s="213" t="s">
        <v>116</v>
      </c>
      <c r="AY204" s="16" t="s">
        <v>138</v>
      </c>
      <c r="BE204" s="214">
        <f>IF(N204="základná",J204,0)</f>
        <v>0</v>
      </c>
      <c r="BF204" s="214">
        <f>IF(N204="znížená",J204,0)</f>
        <v>0</v>
      </c>
      <c r="BG204" s="214">
        <f>IF(N204="zákl. prenesená",J204,0)</f>
        <v>0</v>
      </c>
      <c r="BH204" s="214">
        <f>IF(N204="zníž. prenesená",J204,0)</f>
        <v>0</v>
      </c>
      <c r="BI204" s="214">
        <f>IF(N204="nulová",J204,0)</f>
        <v>0</v>
      </c>
      <c r="BJ204" s="16" t="s">
        <v>116</v>
      </c>
      <c r="BK204" s="214">
        <f>ROUND(I204*H204,2)</f>
        <v>0</v>
      </c>
      <c r="BL204" s="16" t="s">
        <v>144</v>
      </c>
      <c r="BM204" s="213" t="s">
        <v>515</v>
      </c>
    </row>
    <row r="205" s="2" customFormat="1" ht="21.75" customHeight="1">
      <c r="A205" s="35"/>
      <c r="B205" s="165"/>
      <c r="C205" s="201" t="s">
        <v>72</v>
      </c>
      <c r="D205" s="201" t="s">
        <v>140</v>
      </c>
      <c r="E205" s="202" t="s">
        <v>516</v>
      </c>
      <c r="F205" s="203" t="s">
        <v>517</v>
      </c>
      <c r="G205" s="204" t="s">
        <v>295</v>
      </c>
      <c r="H205" s="205">
        <v>30</v>
      </c>
      <c r="I205" s="206"/>
      <c r="J205" s="207">
        <f>ROUND(I205*H205,2)</f>
        <v>0</v>
      </c>
      <c r="K205" s="208"/>
      <c r="L205" s="36"/>
      <c r="M205" s="209" t="s">
        <v>1</v>
      </c>
      <c r="N205" s="210" t="s">
        <v>38</v>
      </c>
      <c r="O205" s="74"/>
      <c r="P205" s="211">
        <f>O205*H205</f>
        <v>0</v>
      </c>
      <c r="Q205" s="211">
        <v>0</v>
      </c>
      <c r="R205" s="211">
        <f>Q205*H205</f>
        <v>0</v>
      </c>
      <c r="S205" s="211">
        <v>0</v>
      </c>
      <c r="T205" s="212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13" t="s">
        <v>144</v>
      </c>
      <c r="AT205" s="213" t="s">
        <v>140</v>
      </c>
      <c r="AU205" s="213" t="s">
        <v>116</v>
      </c>
      <c r="AY205" s="16" t="s">
        <v>138</v>
      </c>
      <c r="BE205" s="214">
        <f>IF(N205="základná",J205,0)</f>
        <v>0</v>
      </c>
      <c r="BF205" s="214">
        <f>IF(N205="znížená",J205,0)</f>
        <v>0</v>
      </c>
      <c r="BG205" s="214">
        <f>IF(N205="zákl. prenesená",J205,0)</f>
        <v>0</v>
      </c>
      <c r="BH205" s="214">
        <f>IF(N205="zníž. prenesená",J205,0)</f>
        <v>0</v>
      </c>
      <c r="BI205" s="214">
        <f>IF(N205="nulová",J205,0)</f>
        <v>0</v>
      </c>
      <c r="BJ205" s="16" t="s">
        <v>116</v>
      </c>
      <c r="BK205" s="214">
        <f>ROUND(I205*H205,2)</f>
        <v>0</v>
      </c>
      <c r="BL205" s="16" t="s">
        <v>144</v>
      </c>
      <c r="BM205" s="213" t="s">
        <v>518</v>
      </c>
    </row>
    <row r="206" s="2" customFormat="1" ht="16.5" customHeight="1">
      <c r="A206" s="35"/>
      <c r="B206" s="165"/>
      <c r="C206" s="201" t="s">
        <v>72</v>
      </c>
      <c r="D206" s="201" t="s">
        <v>140</v>
      </c>
      <c r="E206" s="202" t="s">
        <v>519</v>
      </c>
      <c r="F206" s="203" t="s">
        <v>520</v>
      </c>
      <c r="G206" s="204" t="s">
        <v>295</v>
      </c>
      <c r="H206" s="205">
        <v>1</v>
      </c>
      <c r="I206" s="206"/>
      <c r="J206" s="207">
        <f>ROUND(I206*H206,2)</f>
        <v>0</v>
      </c>
      <c r="K206" s="208"/>
      <c r="L206" s="36"/>
      <c r="M206" s="209" t="s">
        <v>1</v>
      </c>
      <c r="N206" s="210" t="s">
        <v>38</v>
      </c>
      <c r="O206" s="74"/>
      <c r="P206" s="211">
        <f>O206*H206</f>
        <v>0</v>
      </c>
      <c r="Q206" s="211">
        <v>0</v>
      </c>
      <c r="R206" s="211">
        <f>Q206*H206</f>
        <v>0</v>
      </c>
      <c r="S206" s="211">
        <v>0</v>
      </c>
      <c r="T206" s="212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13" t="s">
        <v>144</v>
      </c>
      <c r="AT206" s="213" t="s">
        <v>140</v>
      </c>
      <c r="AU206" s="213" t="s">
        <v>116</v>
      </c>
      <c r="AY206" s="16" t="s">
        <v>138</v>
      </c>
      <c r="BE206" s="214">
        <f>IF(N206="základná",J206,0)</f>
        <v>0</v>
      </c>
      <c r="BF206" s="214">
        <f>IF(N206="znížená",J206,0)</f>
        <v>0</v>
      </c>
      <c r="BG206" s="214">
        <f>IF(N206="zákl. prenesená",J206,0)</f>
        <v>0</v>
      </c>
      <c r="BH206" s="214">
        <f>IF(N206="zníž. prenesená",J206,0)</f>
        <v>0</v>
      </c>
      <c r="BI206" s="214">
        <f>IF(N206="nulová",J206,0)</f>
        <v>0</v>
      </c>
      <c r="BJ206" s="16" t="s">
        <v>116</v>
      </c>
      <c r="BK206" s="214">
        <f>ROUND(I206*H206,2)</f>
        <v>0</v>
      </c>
      <c r="BL206" s="16" t="s">
        <v>144</v>
      </c>
      <c r="BM206" s="213" t="s">
        <v>521</v>
      </c>
    </row>
    <row r="207" s="2" customFormat="1" ht="16.5" customHeight="1">
      <c r="A207" s="35"/>
      <c r="B207" s="165"/>
      <c r="C207" s="201" t="s">
        <v>72</v>
      </c>
      <c r="D207" s="201" t="s">
        <v>140</v>
      </c>
      <c r="E207" s="202" t="s">
        <v>522</v>
      </c>
      <c r="F207" s="203" t="s">
        <v>523</v>
      </c>
      <c r="G207" s="204" t="s">
        <v>189</v>
      </c>
      <c r="H207" s="205">
        <v>8</v>
      </c>
      <c r="I207" s="206"/>
      <c r="J207" s="207">
        <f>ROUND(I207*H207,2)</f>
        <v>0</v>
      </c>
      <c r="K207" s="208"/>
      <c r="L207" s="36"/>
      <c r="M207" s="209" t="s">
        <v>1</v>
      </c>
      <c r="N207" s="210" t="s">
        <v>38</v>
      </c>
      <c r="O207" s="74"/>
      <c r="P207" s="211">
        <f>O207*H207</f>
        <v>0</v>
      </c>
      <c r="Q207" s="211">
        <v>0</v>
      </c>
      <c r="R207" s="211">
        <f>Q207*H207</f>
        <v>0</v>
      </c>
      <c r="S207" s="211">
        <v>0</v>
      </c>
      <c r="T207" s="212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13" t="s">
        <v>144</v>
      </c>
      <c r="AT207" s="213" t="s">
        <v>140</v>
      </c>
      <c r="AU207" s="213" t="s">
        <v>116</v>
      </c>
      <c r="AY207" s="16" t="s">
        <v>138</v>
      </c>
      <c r="BE207" s="214">
        <f>IF(N207="základná",J207,0)</f>
        <v>0</v>
      </c>
      <c r="BF207" s="214">
        <f>IF(N207="znížená",J207,0)</f>
        <v>0</v>
      </c>
      <c r="BG207" s="214">
        <f>IF(N207="zákl. prenesená",J207,0)</f>
        <v>0</v>
      </c>
      <c r="BH207" s="214">
        <f>IF(N207="zníž. prenesená",J207,0)</f>
        <v>0</v>
      </c>
      <c r="BI207" s="214">
        <f>IF(N207="nulová",J207,0)</f>
        <v>0</v>
      </c>
      <c r="BJ207" s="16" t="s">
        <v>116</v>
      </c>
      <c r="BK207" s="214">
        <f>ROUND(I207*H207,2)</f>
        <v>0</v>
      </c>
      <c r="BL207" s="16" t="s">
        <v>144</v>
      </c>
      <c r="BM207" s="213" t="s">
        <v>524</v>
      </c>
    </row>
    <row r="208" s="2" customFormat="1" ht="33" customHeight="1">
      <c r="A208" s="35"/>
      <c r="B208" s="165"/>
      <c r="C208" s="201" t="s">
        <v>292</v>
      </c>
      <c r="D208" s="201" t="s">
        <v>140</v>
      </c>
      <c r="E208" s="202" t="s">
        <v>525</v>
      </c>
      <c r="F208" s="203" t="s">
        <v>526</v>
      </c>
      <c r="G208" s="204" t="s">
        <v>527</v>
      </c>
      <c r="H208" s="240"/>
      <c r="I208" s="206"/>
      <c r="J208" s="207">
        <f>ROUND(I208*H208,2)</f>
        <v>0</v>
      </c>
      <c r="K208" s="208"/>
      <c r="L208" s="36"/>
      <c r="M208" s="209" t="s">
        <v>1</v>
      </c>
      <c r="N208" s="210" t="s">
        <v>38</v>
      </c>
      <c r="O208" s="74"/>
      <c r="P208" s="211">
        <f>O208*H208</f>
        <v>0</v>
      </c>
      <c r="Q208" s="211">
        <v>0</v>
      </c>
      <c r="R208" s="211">
        <f>Q208*H208</f>
        <v>0</v>
      </c>
      <c r="S208" s="211">
        <v>0</v>
      </c>
      <c r="T208" s="212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13" t="s">
        <v>144</v>
      </c>
      <c r="AT208" s="213" t="s">
        <v>140</v>
      </c>
      <c r="AU208" s="213" t="s">
        <v>116</v>
      </c>
      <c r="AY208" s="16" t="s">
        <v>138</v>
      </c>
      <c r="BE208" s="214">
        <f>IF(N208="základná",J208,0)</f>
        <v>0</v>
      </c>
      <c r="BF208" s="214">
        <f>IF(N208="znížená",J208,0)</f>
        <v>0</v>
      </c>
      <c r="BG208" s="214">
        <f>IF(N208="zákl. prenesená",J208,0)</f>
        <v>0</v>
      </c>
      <c r="BH208" s="214">
        <f>IF(N208="zníž. prenesená",J208,0)</f>
        <v>0</v>
      </c>
      <c r="BI208" s="214">
        <f>IF(N208="nulová",J208,0)</f>
        <v>0</v>
      </c>
      <c r="BJ208" s="16" t="s">
        <v>116</v>
      </c>
      <c r="BK208" s="214">
        <f>ROUND(I208*H208,2)</f>
        <v>0</v>
      </c>
      <c r="BL208" s="16" t="s">
        <v>144</v>
      </c>
      <c r="BM208" s="213" t="s">
        <v>528</v>
      </c>
    </row>
    <row r="209" s="2" customFormat="1" ht="16.5" customHeight="1">
      <c r="A209" s="35"/>
      <c r="B209" s="165"/>
      <c r="C209" s="201" t="s">
        <v>228</v>
      </c>
      <c r="D209" s="201" t="s">
        <v>140</v>
      </c>
      <c r="E209" s="202" t="s">
        <v>529</v>
      </c>
      <c r="F209" s="203" t="s">
        <v>530</v>
      </c>
      <c r="G209" s="204" t="s">
        <v>527</v>
      </c>
      <c r="H209" s="240"/>
      <c r="I209" s="206"/>
      <c r="J209" s="207">
        <f>ROUND(I209*H209,2)</f>
        <v>0</v>
      </c>
      <c r="K209" s="208"/>
      <c r="L209" s="36"/>
      <c r="M209" s="209" t="s">
        <v>1</v>
      </c>
      <c r="N209" s="210" t="s">
        <v>38</v>
      </c>
      <c r="O209" s="74"/>
      <c r="P209" s="211">
        <f>O209*H209</f>
        <v>0</v>
      </c>
      <c r="Q209" s="211">
        <v>0</v>
      </c>
      <c r="R209" s="211">
        <f>Q209*H209</f>
        <v>0</v>
      </c>
      <c r="S209" s="211">
        <v>0</v>
      </c>
      <c r="T209" s="212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13" t="s">
        <v>144</v>
      </c>
      <c r="AT209" s="213" t="s">
        <v>140</v>
      </c>
      <c r="AU209" s="213" t="s">
        <v>116</v>
      </c>
      <c r="AY209" s="16" t="s">
        <v>138</v>
      </c>
      <c r="BE209" s="214">
        <f>IF(N209="základná",J209,0)</f>
        <v>0</v>
      </c>
      <c r="BF209" s="214">
        <f>IF(N209="znížená",J209,0)</f>
        <v>0</v>
      </c>
      <c r="BG209" s="214">
        <f>IF(N209="zákl. prenesená",J209,0)</f>
        <v>0</v>
      </c>
      <c r="BH209" s="214">
        <f>IF(N209="zníž. prenesená",J209,0)</f>
        <v>0</v>
      </c>
      <c r="BI209" s="214">
        <f>IF(N209="nulová",J209,0)</f>
        <v>0</v>
      </c>
      <c r="BJ209" s="16" t="s">
        <v>116</v>
      </c>
      <c r="BK209" s="214">
        <f>ROUND(I209*H209,2)</f>
        <v>0</v>
      </c>
      <c r="BL209" s="16" t="s">
        <v>144</v>
      </c>
      <c r="BM209" s="213" t="s">
        <v>531</v>
      </c>
    </row>
    <row r="210" s="12" customFormat="1" ht="22.8" customHeight="1">
      <c r="A210" s="12"/>
      <c r="B210" s="188"/>
      <c r="C210" s="12"/>
      <c r="D210" s="189" t="s">
        <v>71</v>
      </c>
      <c r="E210" s="199" t="s">
        <v>532</v>
      </c>
      <c r="F210" s="199" t="s">
        <v>533</v>
      </c>
      <c r="G210" s="12"/>
      <c r="H210" s="12"/>
      <c r="I210" s="191"/>
      <c r="J210" s="200">
        <f>BK210</f>
        <v>0</v>
      </c>
      <c r="K210" s="12"/>
      <c r="L210" s="188"/>
      <c r="M210" s="193"/>
      <c r="N210" s="194"/>
      <c r="O210" s="194"/>
      <c r="P210" s="195">
        <f>SUM(P211:P219)</f>
        <v>0</v>
      </c>
      <c r="Q210" s="194"/>
      <c r="R210" s="195">
        <f>SUM(R211:R219)</f>
        <v>0</v>
      </c>
      <c r="S210" s="194"/>
      <c r="T210" s="196">
        <f>SUM(T211:T219)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189" t="s">
        <v>80</v>
      </c>
      <c r="AT210" s="197" t="s">
        <v>71</v>
      </c>
      <c r="AU210" s="197" t="s">
        <v>80</v>
      </c>
      <c r="AY210" s="189" t="s">
        <v>138</v>
      </c>
      <c r="BK210" s="198">
        <f>SUM(BK211:BK219)</f>
        <v>0</v>
      </c>
    </row>
    <row r="211" s="2" customFormat="1" ht="16.5" customHeight="1">
      <c r="A211" s="35"/>
      <c r="B211" s="165"/>
      <c r="C211" s="201" t="s">
        <v>72</v>
      </c>
      <c r="D211" s="201" t="s">
        <v>140</v>
      </c>
      <c r="E211" s="202" t="s">
        <v>534</v>
      </c>
      <c r="F211" s="203" t="s">
        <v>535</v>
      </c>
      <c r="G211" s="204" t="s">
        <v>536</v>
      </c>
      <c r="H211" s="205">
        <v>0</v>
      </c>
      <c r="I211" s="206"/>
      <c r="J211" s="207">
        <f>ROUND(I211*H211,2)</f>
        <v>0</v>
      </c>
      <c r="K211" s="208"/>
      <c r="L211" s="36"/>
      <c r="M211" s="209" t="s">
        <v>1</v>
      </c>
      <c r="N211" s="210" t="s">
        <v>38</v>
      </c>
      <c r="O211" s="74"/>
      <c r="P211" s="211">
        <f>O211*H211</f>
        <v>0</v>
      </c>
      <c r="Q211" s="211">
        <v>0</v>
      </c>
      <c r="R211" s="211">
        <f>Q211*H211</f>
        <v>0</v>
      </c>
      <c r="S211" s="211">
        <v>0</v>
      </c>
      <c r="T211" s="212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13" t="s">
        <v>144</v>
      </c>
      <c r="AT211" s="213" t="s">
        <v>140</v>
      </c>
      <c r="AU211" s="213" t="s">
        <v>116</v>
      </c>
      <c r="AY211" s="16" t="s">
        <v>138</v>
      </c>
      <c r="BE211" s="214">
        <f>IF(N211="základná",J211,0)</f>
        <v>0</v>
      </c>
      <c r="BF211" s="214">
        <f>IF(N211="znížená",J211,0)</f>
        <v>0</v>
      </c>
      <c r="BG211" s="214">
        <f>IF(N211="zákl. prenesená",J211,0)</f>
        <v>0</v>
      </c>
      <c r="BH211" s="214">
        <f>IF(N211="zníž. prenesená",J211,0)</f>
        <v>0</v>
      </c>
      <c r="BI211" s="214">
        <f>IF(N211="nulová",J211,0)</f>
        <v>0</v>
      </c>
      <c r="BJ211" s="16" t="s">
        <v>116</v>
      </c>
      <c r="BK211" s="214">
        <f>ROUND(I211*H211,2)</f>
        <v>0</v>
      </c>
      <c r="BL211" s="16" t="s">
        <v>144</v>
      </c>
      <c r="BM211" s="213" t="s">
        <v>537</v>
      </c>
    </row>
    <row r="212" s="2" customFormat="1" ht="21.75" customHeight="1">
      <c r="A212" s="35"/>
      <c r="B212" s="165"/>
      <c r="C212" s="201" t="s">
        <v>72</v>
      </c>
      <c r="D212" s="201" t="s">
        <v>140</v>
      </c>
      <c r="E212" s="202" t="s">
        <v>538</v>
      </c>
      <c r="F212" s="203" t="s">
        <v>539</v>
      </c>
      <c r="G212" s="204" t="s">
        <v>189</v>
      </c>
      <c r="H212" s="205">
        <v>0</v>
      </c>
      <c r="I212" s="206"/>
      <c r="J212" s="207">
        <f>ROUND(I212*H212,2)</f>
        <v>0</v>
      </c>
      <c r="K212" s="208"/>
      <c r="L212" s="36"/>
      <c r="M212" s="209" t="s">
        <v>1</v>
      </c>
      <c r="N212" s="210" t="s">
        <v>38</v>
      </c>
      <c r="O212" s="74"/>
      <c r="P212" s="211">
        <f>O212*H212</f>
        <v>0</v>
      </c>
      <c r="Q212" s="211">
        <v>0</v>
      </c>
      <c r="R212" s="211">
        <f>Q212*H212</f>
        <v>0</v>
      </c>
      <c r="S212" s="211">
        <v>0</v>
      </c>
      <c r="T212" s="212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13" t="s">
        <v>144</v>
      </c>
      <c r="AT212" s="213" t="s">
        <v>140</v>
      </c>
      <c r="AU212" s="213" t="s">
        <v>116</v>
      </c>
      <c r="AY212" s="16" t="s">
        <v>138</v>
      </c>
      <c r="BE212" s="214">
        <f>IF(N212="základná",J212,0)</f>
        <v>0</v>
      </c>
      <c r="BF212" s="214">
        <f>IF(N212="znížená",J212,0)</f>
        <v>0</v>
      </c>
      <c r="BG212" s="214">
        <f>IF(N212="zákl. prenesená",J212,0)</f>
        <v>0</v>
      </c>
      <c r="BH212" s="214">
        <f>IF(N212="zníž. prenesená",J212,0)</f>
        <v>0</v>
      </c>
      <c r="BI212" s="214">
        <f>IF(N212="nulová",J212,0)</f>
        <v>0</v>
      </c>
      <c r="BJ212" s="16" t="s">
        <v>116</v>
      </c>
      <c r="BK212" s="214">
        <f>ROUND(I212*H212,2)</f>
        <v>0</v>
      </c>
      <c r="BL212" s="16" t="s">
        <v>144</v>
      </c>
      <c r="BM212" s="213" t="s">
        <v>540</v>
      </c>
    </row>
    <row r="213" s="2" customFormat="1" ht="16.5" customHeight="1">
      <c r="A213" s="35"/>
      <c r="B213" s="165"/>
      <c r="C213" s="201" t="s">
        <v>72</v>
      </c>
      <c r="D213" s="201" t="s">
        <v>140</v>
      </c>
      <c r="E213" s="202" t="s">
        <v>541</v>
      </c>
      <c r="F213" s="203" t="s">
        <v>542</v>
      </c>
      <c r="G213" s="204" t="s">
        <v>143</v>
      </c>
      <c r="H213" s="205">
        <v>0</v>
      </c>
      <c r="I213" s="206"/>
      <c r="J213" s="207">
        <f>ROUND(I213*H213,2)</f>
        <v>0</v>
      </c>
      <c r="K213" s="208"/>
      <c r="L213" s="36"/>
      <c r="M213" s="209" t="s">
        <v>1</v>
      </c>
      <c r="N213" s="210" t="s">
        <v>38</v>
      </c>
      <c r="O213" s="74"/>
      <c r="P213" s="211">
        <f>O213*H213</f>
        <v>0</v>
      </c>
      <c r="Q213" s="211">
        <v>0</v>
      </c>
      <c r="R213" s="211">
        <f>Q213*H213</f>
        <v>0</v>
      </c>
      <c r="S213" s="211">
        <v>0</v>
      </c>
      <c r="T213" s="212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13" t="s">
        <v>144</v>
      </c>
      <c r="AT213" s="213" t="s">
        <v>140</v>
      </c>
      <c r="AU213" s="213" t="s">
        <v>116</v>
      </c>
      <c r="AY213" s="16" t="s">
        <v>138</v>
      </c>
      <c r="BE213" s="214">
        <f>IF(N213="základná",J213,0)</f>
        <v>0</v>
      </c>
      <c r="BF213" s="214">
        <f>IF(N213="znížená",J213,0)</f>
        <v>0</v>
      </c>
      <c r="BG213" s="214">
        <f>IF(N213="zákl. prenesená",J213,0)</f>
        <v>0</v>
      </c>
      <c r="BH213" s="214">
        <f>IF(N213="zníž. prenesená",J213,0)</f>
        <v>0</v>
      </c>
      <c r="BI213" s="214">
        <f>IF(N213="nulová",J213,0)</f>
        <v>0</v>
      </c>
      <c r="BJ213" s="16" t="s">
        <v>116</v>
      </c>
      <c r="BK213" s="214">
        <f>ROUND(I213*H213,2)</f>
        <v>0</v>
      </c>
      <c r="BL213" s="16" t="s">
        <v>144</v>
      </c>
      <c r="BM213" s="213" t="s">
        <v>543</v>
      </c>
    </row>
    <row r="214" s="2" customFormat="1" ht="21.75" customHeight="1">
      <c r="A214" s="35"/>
      <c r="B214" s="165"/>
      <c r="C214" s="201" t="s">
        <v>72</v>
      </c>
      <c r="D214" s="201" t="s">
        <v>140</v>
      </c>
      <c r="E214" s="202" t="s">
        <v>544</v>
      </c>
      <c r="F214" s="203" t="s">
        <v>545</v>
      </c>
      <c r="G214" s="204" t="s">
        <v>189</v>
      </c>
      <c r="H214" s="205">
        <v>0</v>
      </c>
      <c r="I214" s="206"/>
      <c r="J214" s="207">
        <f>ROUND(I214*H214,2)</f>
        <v>0</v>
      </c>
      <c r="K214" s="208"/>
      <c r="L214" s="36"/>
      <c r="M214" s="209" t="s">
        <v>1</v>
      </c>
      <c r="N214" s="210" t="s">
        <v>38</v>
      </c>
      <c r="O214" s="74"/>
      <c r="P214" s="211">
        <f>O214*H214</f>
        <v>0</v>
      </c>
      <c r="Q214" s="211">
        <v>0</v>
      </c>
      <c r="R214" s="211">
        <f>Q214*H214</f>
        <v>0</v>
      </c>
      <c r="S214" s="211">
        <v>0</v>
      </c>
      <c r="T214" s="212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13" t="s">
        <v>144</v>
      </c>
      <c r="AT214" s="213" t="s">
        <v>140</v>
      </c>
      <c r="AU214" s="213" t="s">
        <v>116</v>
      </c>
      <c r="AY214" s="16" t="s">
        <v>138</v>
      </c>
      <c r="BE214" s="214">
        <f>IF(N214="základná",J214,0)</f>
        <v>0</v>
      </c>
      <c r="BF214" s="214">
        <f>IF(N214="znížená",J214,0)</f>
        <v>0</v>
      </c>
      <c r="BG214" s="214">
        <f>IF(N214="zákl. prenesená",J214,0)</f>
        <v>0</v>
      </c>
      <c r="BH214" s="214">
        <f>IF(N214="zníž. prenesená",J214,0)</f>
        <v>0</v>
      </c>
      <c r="BI214" s="214">
        <f>IF(N214="nulová",J214,0)</f>
        <v>0</v>
      </c>
      <c r="BJ214" s="16" t="s">
        <v>116</v>
      </c>
      <c r="BK214" s="214">
        <f>ROUND(I214*H214,2)</f>
        <v>0</v>
      </c>
      <c r="BL214" s="16" t="s">
        <v>144</v>
      </c>
      <c r="BM214" s="213" t="s">
        <v>546</v>
      </c>
    </row>
    <row r="215" s="2" customFormat="1" ht="21.75" customHeight="1">
      <c r="A215" s="35"/>
      <c r="B215" s="165"/>
      <c r="C215" s="201" t="s">
        <v>72</v>
      </c>
      <c r="D215" s="201" t="s">
        <v>140</v>
      </c>
      <c r="E215" s="202" t="s">
        <v>547</v>
      </c>
      <c r="F215" s="203" t="s">
        <v>548</v>
      </c>
      <c r="G215" s="204" t="s">
        <v>189</v>
      </c>
      <c r="H215" s="205">
        <v>0</v>
      </c>
      <c r="I215" s="206"/>
      <c r="J215" s="207">
        <f>ROUND(I215*H215,2)</f>
        <v>0</v>
      </c>
      <c r="K215" s="208"/>
      <c r="L215" s="36"/>
      <c r="M215" s="209" t="s">
        <v>1</v>
      </c>
      <c r="N215" s="210" t="s">
        <v>38</v>
      </c>
      <c r="O215" s="74"/>
      <c r="P215" s="211">
        <f>O215*H215</f>
        <v>0</v>
      </c>
      <c r="Q215" s="211">
        <v>0</v>
      </c>
      <c r="R215" s="211">
        <f>Q215*H215</f>
        <v>0</v>
      </c>
      <c r="S215" s="211">
        <v>0</v>
      </c>
      <c r="T215" s="212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13" t="s">
        <v>144</v>
      </c>
      <c r="AT215" s="213" t="s">
        <v>140</v>
      </c>
      <c r="AU215" s="213" t="s">
        <v>116</v>
      </c>
      <c r="AY215" s="16" t="s">
        <v>138</v>
      </c>
      <c r="BE215" s="214">
        <f>IF(N215="základná",J215,0)</f>
        <v>0</v>
      </c>
      <c r="BF215" s="214">
        <f>IF(N215="znížená",J215,0)</f>
        <v>0</v>
      </c>
      <c r="BG215" s="214">
        <f>IF(N215="zákl. prenesená",J215,0)</f>
        <v>0</v>
      </c>
      <c r="BH215" s="214">
        <f>IF(N215="zníž. prenesená",J215,0)</f>
        <v>0</v>
      </c>
      <c r="BI215" s="214">
        <f>IF(N215="nulová",J215,0)</f>
        <v>0</v>
      </c>
      <c r="BJ215" s="16" t="s">
        <v>116</v>
      </c>
      <c r="BK215" s="214">
        <f>ROUND(I215*H215,2)</f>
        <v>0</v>
      </c>
      <c r="BL215" s="16" t="s">
        <v>144</v>
      </c>
      <c r="BM215" s="213" t="s">
        <v>549</v>
      </c>
    </row>
    <row r="216" s="2" customFormat="1" ht="21.75" customHeight="1">
      <c r="A216" s="35"/>
      <c r="B216" s="165"/>
      <c r="C216" s="201" t="s">
        <v>72</v>
      </c>
      <c r="D216" s="201" t="s">
        <v>140</v>
      </c>
      <c r="E216" s="202" t="s">
        <v>550</v>
      </c>
      <c r="F216" s="203" t="s">
        <v>551</v>
      </c>
      <c r="G216" s="204" t="s">
        <v>189</v>
      </c>
      <c r="H216" s="205">
        <v>0</v>
      </c>
      <c r="I216" s="206"/>
      <c r="J216" s="207">
        <f>ROUND(I216*H216,2)</f>
        <v>0</v>
      </c>
      <c r="K216" s="208"/>
      <c r="L216" s="36"/>
      <c r="M216" s="209" t="s">
        <v>1</v>
      </c>
      <c r="N216" s="210" t="s">
        <v>38</v>
      </c>
      <c r="O216" s="74"/>
      <c r="P216" s="211">
        <f>O216*H216</f>
        <v>0</v>
      </c>
      <c r="Q216" s="211">
        <v>0</v>
      </c>
      <c r="R216" s="211">
        <f>Q216*H216</f>
        <v>0</v>
      </c>
      <c r="S216" s="211">
        <v>0</v>
      </c>
      <c r="T216" s="212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13" t="s">
        <v>144</v>
      </c>
      <c r="AT216" s="213" t="s">
        <v>140</v>
      </c>
      <c r="AU216" s="213" t="s">
        <v>116</v>
      </c>
      <c r="AY216" s="16" t="s">
        <v>138</v>
      </c>
      <c r="BE216" s="214">
        <f>IF(N216="základná",J216,0)</f>
        <v>0</v>
      </c>
      <c r="BF216" s="214">
        <f>IF(N216="znížená",J216,0)</f>
        <v>0</v>
      </c>
      <c r="BG216" s="214">
        <f>IF(N216="zákl. prenesená",J216,0)</f>
        <v>0</v>
      </c>
      <c r="BH216" s="214">
        <f>IF(N216="zníž. prenesená",J216,0)</f>
        <v>0</v>
      </c>
      <c r="BI216" s="214">
        <f>IF(N216="nulová",J216,0)</f>
        <v>0</v>
      </c>
      <c r="BJ216" s="16" t="s">
        <v>116</v>
      </c>
      <c r="BK216" s="214">
        <f>ROUND(I216*H216,2)</f>
        <v>0</v>
      </c>
      <c r="BL216" s="16" t="s">
        <v>144</v>
      </c>
      <c r="BM216" s="213" t="s">
        <v>552</v>
      </c>
    </row>
    <row r="217" s="2" customFormat="1" ht="16.5" customHeight="1">
      <c r="A217" s="35"/>
      <c r="B217" s="165"/>
      <c r="C217" s="201" t="s">
        <v>72</v>
      </c>
      <c r="D217" s="201" t="s">
        <v>140</v>
      </c>
      <c r="E217" s="202" t="s">
        <v>553</v>
      </c>
      <c r="F217" s="203" t="s">
        <v>554</v>
      </c>
      <c r="G217" s="204" t="s">
        <v>189</v>
      </c>
      <c r="H217" s="205">
        <v>0</v>
      </c>
      <c r="I217" s="206"/>
      <c r="J217" s="207">
        <f>ROUND(I217*H217,2)</f>
        <v>0</v>
      </c>
      <c r="K217" s="208"/>
      <c r="L217" s="36"/>
      <c r="M217" s="209" t="s">
        <v>1</v>
      </c>
      <c r="N217" s="210" t="s">
        <v>38</v>
      </c>
      <c r="O217" s="74"/>
      <c r="P217" s="211">
        <f>O217*H217</f>
        <v>0</v>
      </c>
      <c r="Q217" s="211">
        <v>0</v>
      </c>
      <c r="R217" s="211">
        <f>Q217*H217</f>
        <v>0</v>
      </c>
      <c r="S217" s="211">
        <v>0</v>
      </c>
      <c r="T217" s="212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13" t="s">
        <v>144</v>
      </c>
      <c r="AT217" s="213" t="s">
        <v>140</v>
      </c>
      <c r="AU217" s="213" t="s">
        <v>116</v>
      </c>
      <c r="AY217" s="16" t="s">
        <v>138</v>
      </c>
      <c r="BE217" s="214">
        <f>IF(N217="základná",J217,0)</f>
        <v>0</v>
      </c>
      <c r="BF217" s="214">
        <f>IF(N217="znížená",J217,0)</f>
        <v>0</v>
      </c>
      <c r="BG217" s="214">
        <f>IF(N217="zákl. prenesená",J217,0)</f>
        <v>0</v>
      </c>
      <c r="BH217" s="214">
        <f>IF(N217="zníž. prenesená",J217,0)</f>
        <v>0</v>
      </c>
      <c r="BI217" s="214">
        <f>IF(N217="nulová",J217,0)</f>
        <v>0</v>
      </c>
      <c r="BJ217" s="16" t="s">
        <v>116</v>
      </c>
      <c r="BK217" s="214">
        <f>ROUND(I217*H217,2)</f>
        <v>0</v>
      </c>
      <c r="BL217" s="16" t="s">
        <v>144</v>
      </c>
      <c r="BM217" s="213" t="s">
        <v>555</v>
      </c>
    </row>
    <row r="218" s="2" customFormat="1" ht="21.75" customHeight="1">
      <c r="A218" s="35"/>
      <c r="B218" s="165"/>
      <c r="C218" s="201" t="s">
        <v>72</v>
      </c>
      <c r="D218" s="201" t="s">
        <v>140</v>
      </c>
      <c r="E218" s="202" t="s">
        <v>556</v>
      </c>
      <c r="F218" s="203" t="s">
        <v>557</v>
      </c>
      <c r="G218" s="204" t="s">
        <v>189</v>
      </c>
      <c r="H218" s="205">
        <v>0</v>
      </c>
      <c r="I218" s="206"/>
      <c r="J218" s="207">
        <f>ROUND(I218*H218,2)</f>
        <v>0</v>
      </c>
      <c r="K218" s="208"/>
      <c r="L218" s="36"/>
      <c r="M218" s="209" t="s">
        <v>1</v>
      </c>
      <c r="N218" s="210" t="s">
        <v>38</v>
      </c>
      <c r="O218" s="74"/>
      <c r="P218" s="211">
        <f>O218*H218</f>
        <v>0</v>
      </c>
      <c r="Q218" s="211">
        <v>0</v>
      </c>
      <c r="R218" s="211">
        <f>Q218*H218</f>
        <v>0</v>
      </c>
      <c r="S218" s="211">
        <v>0</v>
      </c>
      <c r="T218" s="212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13" t="s">
        <v>144</v>
      </c>
      <c r="AT218" s="213" t="s">
        <v>140</v>
      </c>
      <c r="AU218" s="213" t="s">
        <v>116</v>
      </c>
      <c r="AY218" s="16" t="s">
        <v>138</v>
      </c>
      <c r="BE218" s="214">
        <f>IF(N218="základná",J218,0)</f>
        <v>0</v>
      </c>
      <c r="BF218" s="214">
        <f>IF(N218="znížená",J218,0)</f>
        <v>0</v>
      </c>
      <c r="BG218" s="214">
        <f>IF(N218="zákl. prenesená",J218,0)</f>
        <v>0</v>
      </c>
      <c r="BH218" s="214">
        <f>IF(N218="zníž. prenesená",J218,0)</f>
        <v>0</v>
      </c>
      <c r="BI218" s="214">
        <f>IF(N218="nulová",J218,0)</f>
        <v>0</v>
      </c>
      <c r="BJ218" s="16" t="s">
        <v>116</v>
      </c>
      <c r="BK218" s="214">
        <f>ROUND(I218*H218,2)</f>
        <v>0</v>
      </c>
      <c r="BL218" s="16" t="s">
        <v>144</v>
      </c>
      <c r="BM218" s="213" t="s">
        <v>558</v>
      </c>
    </row>
    <row r="219" s="2" customFormat="1" ht="16.5" customHeight="1">
      <c r="A219" s="35"/>
      <c r="B219" s="165"/>
      <c r="C219" s="201" t="s">
        <v>72</v>
      </c>
      <c r="D219" s="201" t="s">
        <v>140</v>
      </c>
      <c r="E219" s="202" t="s">
        <v>559</v>
      </c>
      <c r="F219" s="203" t="s">
        <v>560</v>
      </c>
      <c r="G219" s="204" t="s">
        <v>150</v>
      </c>
      <c r="H219" s="205">
        <v>0</v>
      </c>
      <c r="I219" s="206"/>
      <c r="J219" s="207">
        <f>ROUND(I219*H219,2)</f>
        <v>0</v>
      </c>
      <c r="K219" s="208"/>
      <c r="L219" s="36"/>
      <c r="M219" s="209" t="s">
        <v>1</v>
      </c>
      <c r="N219" s="210" t="s">
        <v>38</v>
      </c>
      <c r="O219" s="74"/>
      <c r="P219" s="211">
        <f>O219*H219</f>
        <v>0</v>
      </c>
      <c r="Q219" s="211">
        <v>0</v>
      </c>
      <c r="R219" s="211">
        <f>Q219*H219</f>
        <v>0</v>
      </c>
      <c r="S219" s="211">
        <v>0</v>
      </c>
      <c r="T219" s="212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13" t="s">
        <v>144</v>
      </c>
      <c r="AT219" s="213" t="s">
        <v>140</v>
      </c>
      <c r="AU219" s="213" t="s">
        <v>116</v>
      </c>
      <c r="AY219" s="16" t="s">
        <v>138</v>
      </c>
      <c r="BE219" s="214">
        <f>IF(N219="základná",J219,0)</f>
        <v>0</v>
      </c>
      <c r="BF219" s="214">
        <f>IF(N219="znížená",J219,0)</f>
        <v>0</v>
      </c>
      <c r="BG219" s="214">
        <f>IF(N219="zákl. prenesená",J219,0)</f>
        <v>0</v>
      </c>
      <c r="BH219" s="214">
        <f>IF(N219="zníž. prenesená",J219,0)</f>
        <v>0</v>
      </c>
      <c r="BI219" s="214">
        <f>IF(N219="nulová",J219,0)</f>
        <v>0</v>
      </c>
      <c r="BJ219" s="16" t="s">
        <v>116</v>
      </c>
      <c r="BK219" s="214">
        <f>ROUND(I219*H219,2)</f>
        <v>0</v>
      </c>
      <c r="BL219" s="16" t="s">
        <v>144</v>
      </c>
      <c r="BM219" s="213" t="s">
        <v>561</v>
      </c>
    </row>
    <row r="220" s="12" customFormat="1" ht="22.8" customHeight="1">
      <c r="A220" s="12"/>
      <c r="B220" s="188"/>
      <c r="C220" s="12"/>
      <c r="D220" s="189" t="s">
        <v>71</v>
      </c>
      <c r="E220" s="199" t="s">
        <v>562</v>
      </c>
      <c r="F220" s="199" t="s">
        <v>563</v>
      </c>
      <c r="G220" s="12"/>
      <c r="H220" s="12"/>
      <c r="I220" s="191"/>
      <c r="J220" s="200">
        <f>BK220</f>
        <v>0</v>
      </c>
      <c r="K220" s="12"/>
      <c r="L220" s="188"/>
      <c r="M220" s="193"/>
      <c r="N220" s="194"/>
      <c r="O220" s="194"/>
      <c r="P220" s="195">
        <f>SUM(P221:P222)</f>
        <v>0</v>
      </c>
      <c r="Q220" s="194"/>
      <c r="R220" s="195">
        <f>SUM(R221:R222)</f>
        <v>0</v>
      </c>
      <c r="S220" s="194"/>
      <c r="T220" s="196">
        <f>SUM(T221:T222)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189" t="s">
        <v>80</v>
      </c>
      <c r="AT220" s="197" t="s">
        <v>71</v>
      </c>
      <c r="AU220" s="197" t="s">
        <v>80</v>
      </c>
      <c r="AY220" s="189" t="s">
        <v>138</v>
      </c>
      <c r="BK220" s="198">
        <f>SUM(BK221:BK222)</f>
        <v>0</v>
      </c>
    </row>
    <row r="221" s="2" customFormat="1" ht="21.75" customHeight="1">
      <c r="A221" s="35"/>
      <c r="B221" s="165"/>
      <c r="C221" s="201" t="s">
        <v>72</v>
      </c>
      <c r="D221" s="201" t="s">
        <v>140</v>
      </c>
      <c r="E221" s="202" t="s">
        <v>564</v>
      </c>
      <c r="F221" s="203" t="s">
        <v>565</v>
      </c>
      <c r="G221" s="204" t="s">
        <v>295</v>
      </c>
      <c r="H221" s="205">
        <v>0</v>
      </c>
      <c r="I221" s="206"/>
      <c r="J221" s="207">
        <f>ROUND(I221*H221,2)</f>
        <v>0</v>
      </c>
      <c r="K221" s="208"/>
      <c r="L221" s="36"/>
      <c r="M221" s="209" t="s">
        <v>1</v>
      </c>
      <c r="N221" s="210" t="s">
        <v>38</v>
      </c>
      <c r="O221" s="74"/>
      <c r="P221" s="211">
        <f>O221*H221</f>
        <v>0</v>
      </c>
      <c r="Q221" s="211">
        <v>0</v>
      </c>
      <c r="R221" s="211">
        <f>Q221*H221</f>
        <v>0</v>
      </c>
      <c r="S221" s="211">
        <v>0</v>
      </c>
      <c r="T221" s="212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13" t="s">
        <v>144</v>
      </c>
      <c r="AT221" s="213" t="s">
        <v>140</v>
      </c>
      <c r="AU221" s="213" t="s">
        <v>116</v>
      </c>
      <c r="AY221" s="16" t="s">
        <v>138</v>
      </c>
      <c r="BE221" s="214">
        <f>IF(N221="základná",J221,0)</f>
        <v>0</v>
      </c>
      <c r="BF221" s="214">
        <f>IF(N221="znížená",J221,0)</f>
        <v>0</v>
      </c>
      <c r="BG221" s="214">
        <f>IF(N221="zákl. prenesená",J221,0)</f>
        <v>0</v>
      </c>
      <c r="BH221" s="214">
        <f>IF(N221="zníž. prenesená",J221,0)</f>
        <v>0</v>
      </c>
      <c r="BI221" s="214">
        <f>IF(N221="nulová",J221,0)</f>
        <v>0</v>
      </c>
      <c r="BJ221" s="16" t="s">
        <v>116</v>
      </c>
      <c r="BK221" s="214">
        <f>ROUND(I221*H221,2)</f>
        <v>0</v>
      </c>
      <c r="BL221" s="16" t="s">
        <v>144</v>
      </c>
      <c r="BM221" s="213" t="s">
        <v>566</v>
      </c>
    </row>
    <row r="222" s="2" customFormat="1" ht="16.5" customHeight="1">
      <c r="A222" s="35"/>
      <c r="B222" s="165"/>
      <c r="C222" s="201" t="s">
        <v>72</v>
      </c>
      <c r="D222" s="201" t="s">
        <v>140</v>
      </c>
      <c r="E222" s="202" t="s">
        <v>567</v>
      </c>
      <c r="F222" s="203" t="s">
        <v>568</v>
      </c>
      <c r="G222" s="204" t="s">
        <v>189</v>
      </c>
      <c r="H222" s="205">
        <v>0</v>
      </c>
      <c r="I222" s="206"/>
      <c r="J222" s="207">
        <f>ROUND(I222*H222,2)</f>
        <v>0</v>
      </c>
      <c r="K222" s="208"/>
      <c r="L222" s="36"/>
      <c r="M222" s="209" t="s">
        <v>1</v>
      </c>
      <c r="N222" s="210" t="s">
        <v>38</v>
      </c>
      <c r="O222" s="74"/>
      <c r="P222" s="211">
        <f>O222*H222</f>
        <v>0</v>
      </c>
      <c r="Q222" s="211">
        <v>0</v>
      </c>
      <c r="R222" s="211">
        <f>Q222*H222</f>
        <v>0</v>
      </c>
      <c r="S222" s="211">
        <v>0</v>
      </c>
      <c r="T222" s="212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13" t="s">
        <v>144</v>
      </c>
      <c r="AT222" s="213" t="s">
        <v>140</v>
      </c>
      <c r="AU222" s="213" t="s">
        <v>116</v>
      </c>
      <c r="AY222" s="16" t="s">
        <v>138</v>
      </c>
      <c r="BE222" s="214">
        <f>IF(N222="základná",J222,0)</f>
        <v>0</v>
      </c>
      <c r="BF222" s="214">
        <f>IF(N222="znížená",J222,0)</f>
        <v>0</v>
      </c>
      <c r="BG222" s="214">
        <f>IF(N222="zákl. prenesená",J222,0)</f>
        <v>0</v>
      </c>
      <c r="BH222" s="214">
        <f>IF(N222="zníž. prenesená",J222,0)</f>
        <v>0</v>
      </c>
      <c r="BI222" s="214">
        <f>IF(N222="nulová",J222,0)</f>
        <v>0</v>
      </c>
      <c r="BJ222" s="16" t="s">
        <v>116</v>
      </c>
      <c r="BK222" s="214">
        <f>ROUND(I222*H222,2)</f>
        <v>0</v>
      </c>
      <c r="BL222" s="16" t="s">
        <v>144</v>
      </c>
      <c r="BM222" s="213" t="s">
        <v>569</v>
      </c>
    </row>
    <row r="223" s="12" customFormat="1" ht="22.8" customHeight="1">
      <c r="A223" s="12"/>
      <c r="B223" s="188"/>
      <c r="C223" s="12"/>
      <c r="D223" s="189" t="s">
        <v>71</v>
      </c>
      <c r="E223" s="199" t="s">
        <v>570</v>
      </c>
      <c r="F223" s="199" t="s">
        <v>571</v>
      </c>
      <c r="G223" s="12"/>
      <c r="H223" s="12"/>
      <c r="I223" s="191"/>
      <c r="J223" s="200">
        <f>BK223</f>
        <v>0</v>
      </c>
      <c r="K223" s="12"/>
      <c r="L223" s="188"/>
      <c r="M223" s="193"/>
      <c r="N223" s="194"/>
      <c r="O223" s="194"/>
      <c r="P223" s="195">
        <f>SUM(P224:P227)</f>
        <v>0</v>
      </c>
      <c r="Q223" s="194"/>
      <c r="R223" s="195">
        <f>SUM(R224:R227)</f>
        <v>0</v>
      </c>
      <c r="S223" s="194"/>
      <c r="T223" s="196">
        <f>SUM(T224:T227)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189" t="s">
        <v>80</v>
      </c>
      <c r="AT223" s="197" t="s">
        <v>71</v>
      </c>
      <c r="AU223" s="197" t="s">
        <v>80</v>
      </c>
      <c r="AY223" s="189" t="s">
        <v>138</v>
      </c>
      <c r="BK223" s="198">
        <f>SUM(BK224:BK227)</f>
        <v>0</v>
      </c>
    </row>
    <row r="224" s="2" customFormat="1" ht="21.75" customHeight="1">
      <c r="A224" s="35"/>
      <c r="B224" s="165"/>
      <c r="C224" s="201" t="s">
        <v>72</v>
      </c>
      <c r="D224" s="201" t="s">
        <v>140</v>
      </c>
      <c r="E224" s="202" t="s">
        <v>572</v>
      </c>
      <c r="F224" s="203" t="s">
        <v>573</v>
      </c>
      <c r="G224" s="204" t="s">
        <v>295</v>
      </c>
      <c r="H224" s="205">
        <v>20</v>
      </c>
      <c r="I224" s="206"/>
      <c r="J224" s="207">
        <f>ROUND(I224*H224,2)</f>
        <v>0</v>
      </c>
      <c r="K224" s="208"/>
      <c r="L224" s="36"/>
      <c r="M224" s="209" t="s">
        <v>1</v>
      </c>
      <c r="N224" s="210" t="s">
        <v>38</v>
      </c>
      <c r="O224" s="74"/>
      <c r="P224" s="211">
        <f>O224*H224</f>
        <v>0</v>
      </c>
      <c r="Q224" s="211">
        <v>0</v>
      </c>
      <c r="R224" s="211">
        <f>Q224*H224</f>
        <v>0</v>
      </c>
      <c r="S224" s="211">
        <v>0</v>
      </c>
      <c r="T224" s="212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13" t="s">
        <v>144</v>
      </c>
      <c r="AT224" s="213" t="s">
        <v>140</v>
      </c>
      <c r="AU224" s="213" t="s">
        <v>116</v>
      </c>
      <c r="AY224" s="16" t="s">
        <v>138</v>
      </c>
      <c r="BE224" s="214">
        <f>IF(N224="základná",J224,0)</f>
        <v>0</v>
      </c>
      <c r="BF224" s="214">
        <f>IF(N224="znížená",J224,0)</f>
        <v>0</v>
      </c>
      <c r="BG224" s="214">
        <f>IF(N224="zákl. prenesená",J224,0)</f>
        <v>0</v>
      </c>
      <c r="BH224" s="214">
        <f>IF(N224="zníž. prenesená",J224,0)</f>
        <v>0</v>
      </c>
      <c r="BI224" s="214">
        <f>IF(N224="nulová",J224,0)</f>
        <v>0</v>
      </c>
      <c r="BJ224" s="16" t="s">
        <v>116</v>
      </c>
      <c r="BK224" s="214">
        <f>ROUND(I224*H224,2)</f>
        <v>0</v>
      </c>
      <c r="BL224" s="16" t="s">
        <v>144</v>
      </c>
      <c r="BM224" s="213" t="s">
        <v>574</v>
      </c>
    </row>
    <row r="225" s="2" customFormat="1" ht="21.75" customHeight="1">
      <c r="A225" s="35"/>
      <c r="B225" s="165"/>
      <c r="C225" s="201" t="s">
        <v>72</v>
      </c>
      <c r="D225" s="201" t="s">
        <v>140</v>
      </c>
      <c r="E225" s="202" t="s">
        <v>575</v>
      </c>
      <c r="F225" s="203" t="s">
        <v>576</v>
      </c>
      <c r="G225" s="204" t="s">
        <v>189</v>
      </c>
      <c r="H225" s="205">
        <v>2</v>
      </c>
      <c r="I225" s="206"/>
      <c r="J225" s="207">
        <f>ROUND(I225*H225,2)</f>
        <v>0</v>
      </c>
      <c r="K225" s="208"/>
      <c r="L225" s="36"/>
      <c r="M225" s="209" t="s">
        <v>1</v>
      </c>
      <c r="N225" s="210" t="s">
        <v>38</v>
      </c>
      <c r="O225" s="74"/>
      <c r="P225" s="211">
        <f>O225*H225</f>
        <v>0</v>
      </c>
      <c r="Q225" s="211">
        <v>0</v>
      </c>
      <c r="R225" s="211">
        <f>Q225*H225</f>
        <v>0</v>
      </c>
      <c r="S225" s="211">
        <v>0</v>
      </c>
      <c r="T225" s="212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13" t="s">
        <v>144</v>
      </c>
      <c r="AT225" s="213" t="s">
        <v>140</v>
      </c>
      <c r="AU225" s="213" t="s">
        <v>116</v>
      </c>
      <c r="AY225" s="16" t="s">
        <v>138</v>
      </c>
      <c r="BE225" s="214">
        <f>IF(N225="základná",J225,0)</f>
        <v>0</v>
      </c>
      <c r="BF225" s="214">
        <f>IF(N225="znížená",J225,0)</f>
        <v>0</v>
      </c>
      <c r="BG225" s="214">
        <f>IF(N225="zákl. prenesená",J225,0)</f>
        <v>0</v>
      </c>
      <c r="BH225" s="214">
        <f>IF(N225="zníž. prenesená",J225,0)</f>
        <v>0</v>
      </c>
      <c r="BI225" s="214">
        <f>IF(N225="nulová",J225,0)</f>
        <v>0</v>
      </c>
      <c r="BJ225" s="16" t="s">
        <v>116</v>
      </c>
      <c r="BK225" s="214">
        <f>ROUND(I225*H225,2)</f>
        <v>0</v>
      </c>
      <c r="BL225" s="16" t="s">
        <v>144</v>
      </c>
      <c r="BM225" s="213" t="s">
        <v>577</v>
      </c>
    </row>
    <row r="226" s="2" customFormat="1" ht="21.75" customHeight="1">
      <c r="A226" s="35"/>
      <c r="B226" s="165"/>
      <c r="C226" s="201" t="s">
        <v>72</v>
      </c>
      <c r="D226" s="201" t="s">
        <v>140</v>
      </c>
      <c r="E226" s="202" t="s">
        <v>578</v>
      </c>
      <c r="F226" s="203" t="s">
        <v>579</v>
      </c>
      <c r="G226" s="204" t="s">
        <v>189</v>
      </c>
      <c r="H226" s="205">
        <v>100</v>
      </c>
      <c r="I226" s="206"/>
      <c r="J226" s="207">
        <f>ROUND(I226*H226,2)</f>
        <v>0</v>
      </c>
      <c r="K226" s="208"/>
      <c r="L226" s="36"/>
      <c r="M226" s="209" t="s">
        <v>1</v>
      </c>
      <c r="N226" s="210" t="s">
        <v>38</v>
      </c>
      <c r="O226" s="74"/>
      <c r="P226" s="211">
        <f>O226*H226</f>
        <v>0</v>
      </c>
      <c r="Q226" s="211">
        <v>0</v>
      </c>
      <c r="R226" s="211">
        <f>Q226*H226</f>
        <v>0</v>
      </c>
      <c r="S226" s="211">
        <v>0</v>
      </c>
      <c r="T226" s="212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13" t="s">
        <v>144</v>
      </c>
      <c r="AT226" s="213" t="s">
        <v>140</v>
      </c>
      <c r="AU226" s="213" t="s">
        <v>116</v>
      </c>
      <c r="AY226" s="16" t="s">
        <v>138</v>
      </c>
      <c r="BE226" s="214">
        <f>IF(N226="základná",J226,0)</f>
        <v>0</v>
      </c>
      <c r="BF226" s="214">
        <f>IF(N226="znížená",J226,0)</f>
        <v>0</v>
      </c>
      <c r="BG226" s="214">
        <f>IF(N226="zákl. prenesená",J226,0)</f>
        <v>0</v>
      </c>
      <c r="BH226" s="214">
        <f>IF(N226="zníž. prenesená",J226,0)</f>
        <v>0</v>
      </c>
      <c r="BI226" s="214">
        <f>IF(N226="nulová",J226,0)</f>
        <v>0</v>
      </c>
      <c r="BJ226" s="16" t="s">
        <v>116</v>
      </c>
      <c r="BK226" s="214">
        <f>ROUND(I226*H226,2)</f>
        <v>0</v>
      </c>
      <c r="BL226" s="16" t="s">
        <v>144</v>
      </c>
      <c r="BM226" s="213" t="s">
        <v>580</v>
      </c>
    </row>
    <row r="227" s="2" customFormat="1" ht="21.75" customHeight="1">
      <c r="A227" s="35"/>
      <c r="B227" s="165"/>
      <c r="C227" s="201" t="s">
        <v>72</v>
      </c>
      <c r="D227" s="201" t="s">
        <v>140</v>
      </c>
      <c r="E227" s="202" t="s">
        <v>581</v>
      </c>
      <c r="F227" s="203" t="s">
        <v>582</v>
      </c>
      <c r="G227" s="204" t="s">
        <v>583</v>
      </c>
      <c r="H227" s="205">
        <v>5</v>
      </c>
      <c r="I227" s="206"/>
      <c r="J227" s="207">
        <f>ROUND(I227*H227,2)</f>
        <v>0</v>
      </c>
      <c r="K227" s="208"/>
      <c r="L227" s="36"/>
      <c r="M227" s="209" t="s">
        <v>1</v>
      </c>
      <c r="N227" s="210" t="s">
        <v>38</v>
      </c>
      <c r="O227" s="74"/>
      <c r="P227" s="211">
        <f>O227*H227</f>
        <v>0</v>
      </c>
      <c r="Q227" s="211">
        <v>0</v>
      </c>
      <c r="R227" s="211">
        <f>Q227*H227</f>
        <v>0</v>
      </c>
      <c r="S227" s="211">
        <v>0</v>
      </c>
      <c r="T227" s="212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13" t="s">
        <v>144</v>
      </c>
      <c r="AT227" s="213" t="s">
        <v>140</v>
      </c>
      <c r="AU227" s="213" t="s">
        <v>116</v>
      </c>
      <c r="AY227" s="16" t="s">
        <v>138</v>
      </c>
      <c r="BE227" s="214">
        <f>IF(N227="základná",J227,0)</f>
        <v>0</v>
      </c>
      <c r="BF227" s="214">
        <f>IF(N227="znížená",J227,0)</f>
        <v>0</v>
      </c>
      <c r="BG227" s="214">
        <f>IF(N227="zákl. prenesená",J227,0)</f>
        <v>0</v>
      </c>
      <c r="BH227" s="214">
        <f>IF(N227="zníž. prenesená",J227,0)</f>
        <v>0</v>
      </c>
      <c r="BI227" s="214">
        <f>IF(N227="nulová",J227,0)</f>
        <v>0</v>
      </c>
      <c r="BJ227" s="16" t="s">
        <v>116</v>
      </c>
      <c r="BK227" s="214">
        <f>ROUND(I227*H227,2)</f>
        <v>0</v>
      </c>
      <c r="BL227" s="16" t="s">
        <v>144</v>
      </c>
      <c r="BM227" s="213" t="s">
        <v>584</v>
      </c>
    </row>
    <row r="228" s="12" customFormat="1" ht="22.8" customHeight="1">
      <c r="A228" s="12"/>
      <c r="B228" s="188"/>
      <c r="C228" s="12"/>
      <c r="D228" s="189" t="s">
        <v>71</v>
      </c>
      <c r="E228" s="199" t="s">
        <v>585</v>
      </c>
      <c r="F228" s="199" t="s">
        <v>586</v>
      </c>
      <c r="G228" s="12"/>
      <c r="H228" s="12"/>
      <c r="I228" s="191"/>
      <c r="J228" s="200">
        <f>BK228</f>
        <v>0</v>
      </c>
      <c r="K228" s="12"/>
      <c r="L228" s="188"/>
      <c r="M228" s="193"/>
      <c r="N228" s="194"/>
      <c r="O228" s="194"/>
      <c r="P228" s="195">
        <f>P229</f>
        <v>0</v>
      </c>
      <c r="Q228" s="194"/>
      <c r="R228" s="195">
        <f>R229</f>
        <v>0</v>
      </c>
      <c r="S228" s="194"/>
      <c r="T228" s="196">
        <f>T229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189" t="s">
        <v>80</v>
      </c>
      <c r="AT228" s="197" t="s">
        <v>71</v>
      </c>
      <c r="AU228" s="197" t="s">
        <v>80</v>
      </c>
      <c r="AY228" s="189" t="s">
        <v>138</v>
      </c>
      <c r="BK228" s="198">
        <f>BK229</f>
        <v>0</v>
      </c>
    </row>
    <row r="229" s="2" customFormat="1" ht="21.75" customHeight="1">
      <c r="A229" s="35"/>
      <c r="B229" s="165"/>
      <c r="C229" s="201" t="s">
        <v>72</v>
      </c>
      <c r="D229" s="201" t="s">
        <v>140</v>
      </c>
      <c r="E229" s="202" t="s">
        <v>587</v>
      </c>
      <c r="F229" s="203" t="s">
        <v>588</v>
      </c>
      <c r="G229" s="204" t="s">
        <v>589</v>
      </c>
      <c r="H229" s="205">
        <v>16</v>
      </c>
      <c r="I229" s="206"/>
      <c r="J229" s="207">
        <f>ROUND(I229*H229,2)</f>
        <v>0</v>
      </c>
      <c r="K229" s="208"/>
      <c r="L229" s="36"/>
      <c r="M229" s="235" t="s">
        <v>1</v>
      </c>
      <c r="N229" s="236" t="s">
        <v>38</v>
      </c>
      <c r="O229" s="237"/>
      <c r="P229" s="238">
        <f>O229*H229</f>
        <v>0</v>
      </c>
      <c r="Q229" s="238">
        <v>0</v>
      </c>
      <c r="R229" s="238">
        <f>Q229*H229</f>
        <v>0</v>
      </c>
      <c r="S229" s="238">
        <v>0</v>
      </c>
      <c r="T229" s="239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13" t="s">
        <v>144</v>
      </c>
      <c r="AT229" s="213" t="s">
        <v>140</v>
      </c>
      <c r="AU229" s="213" t="s">
        <v>116</v>
      </c>
      <c r="AY229" s="16" t="s">
        <v>138</v>
      </c>
      <c r="BE229" s="214">
        <f>IF(N229="základná",J229,0)</f>
        <v>0</v>
      </c>
      <c r="BF229" s="214">
        <f>IF(N229="znížená",J229,0)</f>
        <v>0</v>
      </c>
      <c r="BG229" s="214">
        <f>IF(N229="zákl. prenesená",J229,0)</f>
        <v>0</v>
      </c>
      <c r="BH229" s="214">
        <f>IF(N229="zníž. prenesená",J229,0)</f>
        <v>0</v>
      </c>
      <c r="BI229" s="214">
        <f>IF(N229="nulová",J229,0)</f>
        <v>0</v>
      </c>
      <c r="BJ229" s="16" t="s">
        <v>116</v>
      </c>
      <c r="BK229" s="214">
        <f>ROUND(I229*H229,2)</f>
        <v>0</v>
      </c>
      <c r="BL229" s="16" t="s">
        <v>144</v>
      </c>
      <c r="BM229" s="213" t="s">
        <v>590</v>
      </c>
    </row>
    <row r="230" s="2" customFormat="1" ht="6.96" customHeight="1">
      <c r="A230" s="35"/>
      <c r="B230" s="57"/>
      <c r="C230" s="58"/>
      <c r="D230" s="58"/>
      <c r="E230" s="58"/>
      <c r="F230" s="58"/>
      <c r="G230" s="58"/>
      <c r="H230" s="58"/>
      <c r="I230" s="147"/>
      <c r="J230" s="58"/>
      <c r="K230" s="58"/>
      <c r="L230" s="36"/>
      <c r="M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</row>
  </sheetData>
  <autoFilter ref="C133:K229"/>
  <mergeCells count="14">
    <mergeCell ref="E7:H7"/>
    <mergeCell ref="E9:H9"/>
    <mergeCell ref="E18:H18"/>
    <mergeCell ref="E27:H27"/>
    <mergeCell ref="E85:H85"/>
    <mergeCell ref="E87:H87"/>
    <mergeCell ref="D108:F108"/>
    <mergeCell ref="D109:F109"/>
    <mergeCell ref="D110:F110"/>
    <mergeCell ref="D111:F111"/>
    <mergeCell ref="D112:F112"/>
    <mergeCell ref="E124:H124"/>
    <mergeCell ref="E126:H12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17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17"/>
      <c r="L2" s="15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18"/>
      <c r="J3" s="18"/>
      <c r="K3" s="18"/>
      <c r="L3" s="19"/>
      <c r="AT3" s="16" t="s">
        <v>72</v>
      </c>
    </row>
    <row r="4" s="1" customFormat="1" ht="24.96" customHeight="1">
      <c r="B4" s="19"/>
      <c r="D4" s="20" t="s">
        <v>88</v>
      </c>
      <c r="I4" s="117"/>
      <c r="L4" s="19"/>
      <c r="M4" s="119" t="s">
        <v>9</v>
      </c>
      <c r="AT4" s="16" t="s">
        <v>3</v>
      </c>
    </row>
    <row r="5" s="1" customFormat="1" ht="6.96" customHeight="1">
      <c r="B5" s="19"/>
      <c r="I5" s="117"/>
      <c r="L5" s="19"/>
    </row>
    <row r="6" s="1" customFormat="1" ht="12" customHeight="1">
      <c r="B6" s="19"/>
      <c r="D6" s="29" t="s">
        <v>15</v>
      </c>
      <c r="I6" s="117"/>
      <c r="L6" s="19"/>
    </row>
    <row r="7" s="1" customFormat="1" ht="16.5" customHeight="1">
      <c r="B7" s="19"/>
      <c r="E7" s="120" t="str">
        <f>'Rekapitulácia stavby'!K6</f>
        <v>Obecné múzeum v Partizánskej Ľupči_rozpocet</v>
      </c>
      <c r="F7" s="29"/>
      <c r="G7" s="29"/>
      <c r="H7" s="29"/>
      <c r="I7" s="117"/>
      <c r="L7" s="19"/>
    </row>
    <row r="8" s="2" customFormat="1" ht="12" customHeight="1">
      <c r="A8" s="35"/>
      <c r="B8" s="36"/>
      <c r="C8" s="35"/>
      <c r="D8" s="29" t="s">
        <v>89</v>
      </c>
      <c r="E8" s="35"/>
      <c r="F8" s="35"/>
      <c r="G8" s="35"/>
      <c r="H8" s="35"/>
      <c r="I8" s="121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36"/>
      <c r="C9" s="35"/>
      <c r="D9" s="35"/>
      <c r="E9" s="64" t="s">
        <v>591</v>
      </c>
      <c r="F9" s="35"/>
      <c r="G9" s="35"/>
      <c r="H9" s="35"/>
      <c r="I9" s="121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36"/>
      <c r="C10" s="35"/>
      <c r="D10" s="35"/>
      <c r="E10" s="35"/>
      <c r="F10" s="35"/>
      <c r="G10" s="35"/>
      <c r="H10" s="35"/>
      <c r="I10" s="121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36"/>
      <c r="C11" s="35"/>
      <c r="D11" s="29" t="s">
        <v>17</v>
      </c>
      <c r="E11" s="35"/>
      <c r="F11" s="24" t="s">
        <v>1</v>
      </c>
      <c r="G11" s="35"/>
      <c r="H11" s="35"/>
      <c r="I11" s="122" t="s">
        <v>18</v>
      </c>
      <c r="J11" s="2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36"/>
      <c r="C12" s="35"/>
      <c r="D12" s="29" t="s">
        <v>19</v>
      </c>
      <c r="E12" s="35"/>
      <c r="F12" s="24" t="s">
        <v>20</v>
      </c>
      <c r="G12" s="35"/>
      <c r="H12" s="35"/>
      <c r="I12" s="122" t="s">
        <v>21</v>
      </c>
      <c r="J12" s="66" t="str">
        <f>'Rekapitulácia stavby'!AN8</f>
        <v>27. 6. 2021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36"/>
      <c r="C13" s="35"/>
      <c r="D13" s="35"/>
      <c r="E13" s="35"/>
      <c r="F13" s="35"/>
      <c r="G13" s="35"/>
      <c r="H13" s="35"/>
      <c r="I13" s="121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36"/>
      <c r="C14" s="35"/>
      <c r="D14" s="29" t="s">
        <v>23</v>
      </c>
      <c r="E14" s="35"/>
      <c r="F14" s="35"/>
      <c r="G14" s="35"/>
      <c r="H14" s="35"/>
      <c r="I14" s="122" t="s">
        <v>24</v>
      </c>
      <c r="J14" s="24" t="str">
        <f>IF('Rekapitulácia stavby'!AN10="","",'Rekapitulácia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36"/>
      <c r="C15" s="35"/>
      <c r="D15" s="35"/>
      <c r="E15" s="24" t="str">
        <f>IF('Rekapitulácia stavby'!E11="","",'Rekapitulácia stavby'!E11)</f>
        <v xml:space="preserve"> </v>
      </c>
      <c r="F15" s="35"/>
      <c r="G15" s="35"/>
      <c r="H15" s="35"/>
      <c r="I15" s="122" t="s">
        <v>25</v>
      </c>
      <c r="J15" s="24" t="str">
        <f>IF('Rekapitulácia stavby'!AN11="","",'Rekapitulácia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36"/>
      <c r="C16" s="35"/>
      <c r="D16" s="35"/>
      <c r="E16" s="35"/>
      <c r="F16" s="35"/>
      <c r="G16" s="35"/>
      <c r="H16" s="35"/>
      <c r="I16" s="121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36"/>
      <c r="C17" s="35"/>
      <c r="D17" s="29" t="s">
        <v>26</v>
      </c>
      <c r="E17" s="35"/>
      <c r="F17" s="35"/>
      <c r="G17" s="35"/>
      <c r="H17" s="35"/>
      <c r="I17" s="122" t="s">
        <v>24</v>
      </c>
      <c r="J17" s="30" t="str">
        <f>'Rekapitulácia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36"/>
      <c r="C18" s="35"/>
      <c r="D18" s="35"/>
      <c r="E18" s="30" t="str">
        <f>'Rekapitulácia stavby'!E14</f>
        <v>Vyplň údaj</v>
      </c>
      <c r="F18" s="24"/>
      <c r="G18" s="24"/>
      <c r="H18" s="24"/>
      <c r="I18" s="122" t="s">
        <v>25</v>
      </c>
      <c r="J18" s="30" t="str">
        <f>'Rekapitulácia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36"/>
      <c r="C19" s="35"/>
      <c r="D19" s="35"/>
      <c r="E19" s="35"/>
      <c r="F19" s="35"/>
      <c r="G19" s="35"/>
      <c r="H19" s="35"/>
      <c r="I19" s="121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36"/>
      <c r="C20" s="35"/>
      <c r="D20" s="29" t="s">
        <v>28</v>
      </c>
      <c r="E20" s="35"/>
      <c r="F20" s="35"/>
      <c r="G20" s="35"/>
      <c r="H20" s="35"/>
      <c r="I20" s="122" t="s">
        <v>24</v>
      </c>
      <c r="J20" s="24" t="str">
        <f>IF('Rekapitulácia stavby'!AN16="","",'Rekapitulácia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36"/>
      <c r="C21" s="35"/>
      <c r="D21" s="35"/>
      <c r="E21" s="24" t="str">
        <f>IF('Rekapitulácia stavby'!E17="","",'Rekapitulácia stavby'!E17)</f>
        <v xml:space="preserve"> </v>
      </c>
      <c r="F21" s="35"/>
      <c r="G21" s="35"/>
      <c r="H21" s="35"/>
      <c r="I21" s="122" t="s">
        <v>25</v>
      </c>
      <c r="J21" s="24" t="str">
        <f>IF('Rekapitulácia stavby'!AN17="","",'Rekapitulácia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36"/>
      <c r="C22" s="35"/>
      <c r="D22" s="35"/>
      <c r="E22" s="35"/>
      <c r="F22" s="35"/>
      <c r="G22" s="35"/>
      <c r="H22" s="35"/>
      <c r="I22" s="121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36"/>
      <c r="C23" s="35"/>
      <c r="D23" s="29" t="s">
        <v>30</v>
      </c>
      <c r="E23" s="35"/>
      <c r="F23" s="35"/>
      <c r="G23" s="35"/>
      <c r="H23" s="35"/>
      <c r="I23" s="122" t="s">
        <v>24</v>
      </c>
      <c r="J23" s="24" t="str">
        <f>IF('Rekapitulácia stavby'!AN19="","",'Rekapitulácia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36"/>
      <c r="C24" s="35"/>
      <c r="D24" s="35"/>
      <c r="E24" s="24" t="str">
        <f>IF('Rekapitulácia stavby'!E20="","",'Rekapitulácia stavby'!E20)</f>
        <v xml:space="preserve"> </v>
      </c>
      <c r="F24" s="35"/>
      <c r="G24" s="35"/>
      <c r="H24" s="35"/>
      <c r="I24" s="122" t="s">
        <v>25</v>
      </c>
      <c r="J24" s="24" t="str">
        <f>IF('Rekapitulácia stavby'!AN20="","",'Rekapitulácia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36"/>
      <c r="C25" s="35"/>
      <c r="D25" s="35"/>
      <c r="E25" s="35"/>
      <c r="F25" s="35"/>
      <c r="G25" s="35"/>
      <c r="H25" s="35"/>
      <c r="I25" s="121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36"/>
      <c r="C26" s="35"/>
      <c r="D26" s="29" t="s">
        <v>31</v>
      </c>
      <c r="E26" s="35"/>
      <c r="F26" s="35"/>
      <c r="G26" s="35"/>
      <c r="H26" s="35"/>
      <c r="I26" s="121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23"/>
      <c r="B27" s="124"/>
      <c r="C27" s="123"/>
      <c r="D27" s="123"/>
      <c r="E27" s="33" t="s">
        <v>1</v>
      </c>
      <c r="F27" s="33"/>
      <c r="G27" s="33"/>
      <c r="H27" s="33"/>
      <c r="I27" s="125"/>
      <c r="J27" s="123"/>
      <c r="K27" s="123"/>
      <c r="L27" s="126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5"/>
      <c r="B28" s="36"/>
      <c r="C28" s="35"/>
      <c r="D28" s="35"/>
      <c r="E28" s="35"/>
      <c r="F28" s="35"/>
      <c r="G28" s="35"/>
      <c r="H28" s="35"/>
      <c r="I28" s="121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36"/>
      <c r="C29" s="35"/>
      <c r="D29" s="87"/>
      <c r="E29" s="87"/>
      <c r="F29" s="87"/>
      <c r="G29" s="87"/>
      <c r="H29" s="87"/>
      <c r="I29" s="127"/>
      <c r="J29" s="87"/>
      <c r="K29" s="87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4.4" customHeight="1">
      <c r="A30" s="35"/>
      <c r="B30" s="36"/>
      <c r="C30" s="35"/>
      <c r="D30" s="24" t="s">
        <v>91</v>
      </c>
      <c r="E30" s="35"/>
      <c r="F30" s="35"/>
      <c r="G30" s="35"/>
      <c r="H30" s="35"/>
      <c r="I30" s="121"/>
      <c r="J30" s="128">
        <f>J96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14.4" customHeight="1">
      <c r="A31" s="35"/>
      <c r="B31" s="36"/>
      <c r="C31" s="35"/>
      <c r="D31" s="129" t="s">
        <v>92</v>
      </c>
      <c r="E31" s="35"/>
      <c r="F31" s="35"/>
      <c r="G31" s="35"/>
      <c r="H31" s="35"/>
      <c r="I31" s="121"/>
      <c r="J31" s="128">
        <f>J100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25.44" customHeight="1">
      <c r="A32" s="35"/>
      <c r="B32" s="36"/>
      <c r="C32" s="35"/>
      <c r="D32" s="130" t="s">
        <v>32</v>
      </c>
      <c r="E32" s="35"/>
      <c r="F32" s="35"/>
      <c r="G32" s="35"/>
      <c r="H32" s="35"/>
      <c r="I32" s="121"/>
      <c r="J32" s="93">
        <f>ROUND(J30 + J31,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36"/>
      <c r="C33" s="35"/>
      <c r="D33" s="87"/>
      <c r="E33" s="87"/>
      <c r="F33" s="87"/>
      <c r="G33" s="87"/>
      <c r="H33" s="87"/>
      <c r="I33" s="127"/>
      <c r="J33" s="87"/>
      <c r="K33" s="87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36"/>
      <c r="C34" s="35"/>
      <c r="D34" s="35"/>
      <c r="E34" s="35"/>
      <c r="F34" s="40" t="s">
        <v>34</v>
      </c>
      <c r="G34" s="35"/>
      <c r="H34" s="35"/>
      <c r="I34" s="131" t="s">
        <v>33</v>
      </c>
      <c r="J34" s="40" t="s">
        <v>35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14.4" customHeight="1">
      <c r="A35" s="35"/>
      <c r="B35" s="36"/>
      <c r="C35" s="35"/>
      <c r="D35" s="132" t="s">
        <v>36</v>
      </c>
      <c r="E35" s="29" t="s">
        <v>37</v>
      </c>
      <c r="F35" s="133">
        <f>ROUND((SUM(BE100:BE107) + SUM(BE127:BE142)),  2)</f>
        <v>0</v>
      </c>
      <c r="G35" s="35"/>
      <c r="H35" s="35"/>
      <c r="I35" s="134">
        <v>0.20000000000000001</v>
      </c>
      <c r="J35" s="133">
        <f>ROUND(((SUM(BE100:BE107) + SUM(BE127:BE142))*I35),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36"/>
      <c r="C36" s="35"/>
      <c r="D36" s="35"/>
      <c r="E36" s="29" t="s">
        <v>38</v>
      </c>
      <c r="F36" s="133">
        <f>ROUND((SUM(BF100:BF107) + SUM(BF127:BF142)),  2)</f>
        <v>0</v>
      </c>
      <c r="G36" s="35"/>
      <c r="H36" s="35"/>
      <c r="I36" s="134">
        <v>0.20000000000000001</v>
      </c>
      <c r="J36" s="133">
        <f>ROUND(((SUM(BF100:BF107) + SUM(BF127:BF142))*I36),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36"/>
      <c r="C37" s="35"/>
      <c r="D37" s="35"/>
      <c r="E37" s="29" t="s">
        <v>39</v>
      </c>
      <c r="F37" s="133">
        <f>ROUND((SUM(BG100:BG107) + SUM(BG127:BG142)),  2)</f>
        <v>0</v>
      </c>
      <c r="G37" s="35"/>
      <c r="H37" s="35"/>
      <c r="I37" s="134">
        <v>0.20000000000000001</v>
      </c>
      <c r="J37" s="133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14.4" customHeight="1">
      <c r="A38" s="35"/>
      <c r="B38" s="36"/>
      <c r="C38" s="35"/>
      <c r="D38" s="35"/>
      <c r="E38" s="29" t="s">
        <v>40</v>
      </c>
      <c r="F38" s="133">
        <f>ROUND((SUM(BH100:BH107) + SUM(BH127:BH142)),  2)</f>
        <v>0</v>
      </c>
      <c r="G38" s="35"/>
      <c r="H38" s="35"/>
      <c r="I38" s="134">
        <v>0.20000000000000001</v>
      </c>
      <c r="J38" s="133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36"/>
      <c r="C39" s="35"/>
      <c r="D39" s="35"/>
      <c r="E39" s="29" t="s">
        <v>41</v>
      </c>
      <c r="F39" s="133">
        <f>ROUND((SUM(BI100:BI107) + SUM(BI127:BI142)),  2)</f>
        <v>0</v>
      </c>
      <c r="G39" s="35"/>
      <c r="H39" s="35"/>
      <c r="I39" s="134">
        <v>0</v>
      </c>
      <c r="J39" s="133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6.96" customHeight="1">
      <c r="A40" s="35"/>
      <c r="B40" s="36"/>
      <c r="C40" s="35"/>
      <c r="D40" s="35"/>
      <c r="E40" s="35"/>
      <c r="F40" s="35"/>
      <c r="G40" s="35"/>
      <c r="H40" s="35"/>
      <c r="I40" s="121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2" customFormat="1" ht="25.44" customHeight="1">
      <c r="A41" s="35"/>
      <c r="B41" s="36"/>
      <c r="C41" s="135"/>
      <c r="D41" s="136" t="s">
        <v>42</v>
      </c>
      <c r="E41" s="78"/>
      <c r="F41" s="78"/>
      <c r="G41" s="137" t="s">
        <v>43</v>
      </c>
      <c r="H41" s="138" t="s">
        <v>44</v>
      </c>
      <c r="I41" s="139"/>
      <c r="J41" s="140">
        <f>SUM(J32:J39)</f>
        <v>0</v>
      </c>
      <c r="K41" s="141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14.4" customHeight="1">
      <c r="A42" s="35"/>
      <c r="B42" s="36"/>
      <c r="C42" s="35"/>
      <c r="D42" s="35"/>
      <c r="E42" s="35"/>
      <c r="F42" s="35"/>
      <c r="G42" s="35"/>
      <c r="H42" s="35"/>
      <c r="I42" s="121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1" customFormat="1" ht="14.4" customHeight="1">
      <c r="B43" s="19"/>
      <c r="I43" s="117"/>
      <c r="L43" s="19"/>
    </row>
    <row r="44" s="1" customFormat="1" ht="14.4" customHeight="1">
      <c r="B44" s="19"/>
      <c r="I44" s="117"/>
      <c r="L44" s="19"/>
    </row>
    <row r="45" s="1" customFormat="1" ht="14.4" customHeight="1">
      <c r="B45" s="19"/>
      <c r="I45" s="117"/>
      <c r="L45" s="19"/>
    </row>
    <row r="46" s="1" customFormat="1" ht="14.4" customHeight="1">
      <c r="B46" s="19"/>
      <c r="I46" s="117"/>
      <c r="L46" s="19"/>
    </row>
    <row r="47" s="1" customFormat="1" ht="14.4" customHeight="1">
      <c r="B47" s="19"/>
      <c r="I47" s="117"/>
      <c r="L47" s="19"/>
    </row>
    <row r="48" s="1" customFormat="1" ht="14.4" customHeight="1">
      <c r="B48" s="19"/>
      <c r="I48" s="117"/>
      <c r="L48" s="19"/>
    </row>
    <row r="49" s="1" customFormat="1" ht="14.4" customHeight="1">
      <c r="B49" s="19"/>
      <c r="I49" s="117"/>
      <c r="L49" s="19"/>
    </row>
    <row r="50" s="2" customFormat="1" ht="14.4" customHeight="1">
      <c r="B50" s="52"/>
      <c r="D50" s="53" t="s">
        <v>45</v>
      </c>
      <c r="E50" s="54"/>
      <c r="F50" s="54"/>
      <c r="G50" s="53" t="s">
        <v>46</v>
      </c>
      <c r="H50" s="54"/>
      <c r="I50" s="142"/>
      <c r="J50" s="54"/>
      <c r="K50" s="54"/>
      <c r="L50" s="5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5"/>
      <c r="B61" s="36"/>
      <c r="C61" s="35"/>
      <c r="D61" s="55" t="s">
        <v>47</v>
      </c>
      <c r="E61" s="38"/>
      <c r="F61" s="143" t="s">
        <v>48</v>
      </c>
      <c r="G61" s="55" t="s">
        <v>47</v>
      </c>
      <c r="H61" s="38"/>
      <c r="I61" s="144"/>
      <c r="J61" s="145" t="s">
        <v>48</v>
      </c>
      <c r="K61" s="38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5"/>
      <c r="B65" s="36"/>
      <c r="C65" s="35"/>
      <c r="D65" s="53" t="s">
        <v>49</v>
      </c>
      <c r="E65" s="56"/>
      <c r="F65" s="56"/>
      <c r="G65" s="53" t="s">
        <v>50</v>
      </c>
      <c r="H65" s="56"/>
      <c r="I65" s="146"/>
      <c r="J65" s="56"/>
      <c r="K65" s="5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5"/>
      <c r="B76" s="36"/>
      <c r="C76" s="35"/>
      <c r="D76" s="55" t="s">
        <v>47</v>
      </c>
      <c r="E76" s="38"/>
      <c r="F76" s="143" t="s">
        <v>48</v>
      </c>
      <c r="G76" s="55" t="s">
        <v>47</v>
      </c>
      <c r="H76" s="38"/>
      <c r="I76" s="144"/>
      <c r="J76" s="145" t="s">
        <v>48</v>
      </c>
      <c r="K76" s="38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57"/>
      <c r="C77" s="58"/>
      <c r="D77" s="58"/>
      <c r="E77" s="58"/>
      <c r="F77" s="58"/>
      <c r="G77" s="58"/>
      <c r="H77" s="58"/>
      <c r="I77" s="147"/>
      <c r="J77" s="58"/>
      <c r="K77" s="5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59"/>
      <c r="C81" s="60"/>
      <c r="D81" s="60"/>
      <c r="E81" s="60"/>
      <c r="F81" s="60"/>
      <c r="G81" s="60"/>
      <c r="H81" s="60"/>
      <c r="I81" s="148"/>
      <c r="J81" s="60"/>
      <c r="K81" s="6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93</v>
      </c>
      <c r="D82" s="35"/>
      <c r="E82" s="35"/>
      <c r="F82" s="35"/>
      <c r="G82" s="35"/>
      <c r="H82" s="35"/>
      <c r="I82" s="121"/>
      <c r="J82" s="35"/>
      <c r="K82" s="35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5"/>
      <c r="D83" s="35"/>
      <c r="E83" s="35"/>
      <c r="F83" s="35"/>
      <c r="G83" s="35"/>
      <c r="H83" s="35"/>
      <c r="I83" s="121"/>
      <c r="J83" s="35"/>
      <c r="K83" s="35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5"/>
      <c r="E84" s="35"/>
      <c r="F84" s="35"/>
      <c r="G84" s="35"/>
      <c r="H84" s="35"/>
      <c r="I84" s="121"/>
      <c r="J84" s="35"/>
      <c r="K84" s="35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5"/>
      <c r="D85" s="35"/>
      <c r="E85" s="120" t="str">
        <f>E7</f>
        <v>Obecné múzeum v Partizánskej Ľupči_rozpocet</v>
      </c>
      <c r="F85" s="29"/>
      <c r="G85" s="29"/>
      <c r="H85" s="29"/>
      <c r="I85" s="121"/>
      <c r="J85" s="35"/>
      <c r="K85" s="35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89</v>
      </c>
      <c r="D86" s="35"/>
      <c r="E86" s="35"/>
      <c r="F86" s="35"/>
      <c r="G86" s="35"/>
      <c r="H86" s="35"/>
      <c r="I86" s="121"/>
      <c r="J86" s="35"/>
      <c r="K86" s="35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5"/>
      <c r="D87" s="35"/>
      <c r="E87" s="64" t="str">
        <f>E9</f>
        <v>2019_SU_002.22 - Rozpočet</v>
      </c>
      <c r="F87" s="35"/>
      <c r="G87" s="35"/>
      <c r="H87" s="35"/>
      <c r="I87" s="121"/>
      <c r="J87" s="35"/>
      <c r="K87" s="35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5"/>
      <c r="D88" s="35"/>
      <c r="E88" s="35"/>
      <c r="F88" s="35"/>
      <c r="G88" s="35"/>
      <c r="H88" s="35"/>
      <c r="I88" s="121"/>
      <c r="J88" s="35"/>
      <c r="K88" s="35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5"/>
      <c r="E89" s="35"/>
      <c r="F89" s="24" t="str">
        <f>F12</f>
        <v xml:space="preserve"> </v>
      </c>
      <c r="G89" s="35"/>
      <c r="H89" s="35"/>
      <c r="I89" s="122" t="s">
        <v>21</v>
      </c>
      <c r="J89" s="66" t="str">
        <f>IF(J12="","",J12)</f>
        <v>27. 6. 2021</v>
      </c>
      <c r="K89" s="35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5"/>
      <c r="D90" s="35"/>
      <c r="E90" s="35"/>
      <c r="F90" s="35"/>
      <c r="G90" s="35"/>
      <c r="H90" s="35"/>
      <c r="I90" s="121"/>
      <c r="J90" s="35"/>
      <c r="K90" s="35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5"/>
      <c r="E91" s="35"/>
      <c r="F91" s="24" t="str">
        <f>E15</f>
        <v xml:space="preserve"> </v>
      </c>
      <c r="G91" s="35"/>
      <c r="H91" s="35"/>
      <c r="I91" s="122" t="s">
        <v>28</v>
      </c>
      <c r="J91" s="33" t="str">
        <f>E21</f>
        <v xml:space="preserve"> </v>
      </c>
      <c r="K91" s="35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26</v>
      </c>
      <c r="D92" s="35"/>
      <c r="E92" s="35"/>
      <c r="F92" s="24" t="str">
        <f>IF(E18="","",E18)</f>
        <v>Vyplň údaj</v>
      </c>
      <c r="G92" s="35"/>
      <c r="H92" s="35"/>
      <c r="I92" s="122" t="s">
        <v>30</v>
      </c>
      <c r="J92" s="33" t="str">
        <f>E24</f>
        <v xml:space="preserve"> </v>
      </c>
      <c r="K92" s="35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5"/>
      <c r="D93" s="35"/>
      <c r="E93" s="35"/>
      <c r="F93" s="35"/>
      <c r="G93" s="35"/>
      <c r="H93" s="35"/>
      <c r="I93" s="121"/>
      <c r="J93" s="35"/>
      <c r="K93" s="35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49" t="s">
        <v>94</v>
      </c>
      <c r="D94" s="135"/>
      <c r="E94" s="135"/>
      <c r="F94" s="135"/>
      <c r="G94" s="135"/>
      <c r="H94" s="135"/>
      <c r="I94" s="150"/>
      <c r="J94" s="151" t="s">
        <v>95</v>
      </c>
      <c r="K94" s="13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5"/>
      <c r="D95" s="35"/>
      <c r="E95" s="35"/>
      <c r="F95" s="35"/>
      <c r="G95" s="35"/>
      <c r="H95" s="35"/>
      <c r="I95" s="121"/>
      <c r="J95" s="35"/>
      <c r="K95" s="35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52" t="s">
        <v>96</v>
      </c>
      <c r="D96" s="35"/>
      <c r="E96" s="35"/>
      <c r="F96" s="35"/>
      <c r="G96" s="35"/>
      <c r="H96" s="35"/>
      <c r="I96" s="121"/>
      <c r="J96" s="93">
        <f>J127</f>
        <v>0</v>
      </c>
      <c r="K96" s="35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6" t="s">
        <v>97</v>
      </c>
    </row>
    <row r="97" s="9" customFormat="1" ht="24.96" customHeight="1">
      <c r="A97" s="9"/>
      <c r="B97" s="153"/>
      <c r="C97" s="9"/>
      <c r="D97" s="154" t="s">
        <v>592</v>
      </c>
      <c r="E97" s="155"/>
      <c r="F97" s="155"/>
      <c r="G97" s="155"/>
      <c r="H97" s="155"/>
      <c r="I97" s="156"/>
      <c r="J97" s="157">
        <f>J128</f>
        <v>0</v>
      </c>
      <c r="K97" s="9"/>
      <c r="L97" s="15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2" customFormat="1" ht="21.84" customHeight="1">
      <c r="A98" s="35"/>
      <c r="B98" s="36"/>
      <c r="C98" s="35"/>
      <c r="D98" s="35"/>
      <c r="E98" s="35"/>
      <c r="F98" s="35"/>
      <c r="G98" s="35"/>
      <c r="H98" s="35"/>
      <c r="I98" s="121"/>
      <c r="J98" s="35"/>
      <c r="K98" s="35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6.96" customHeight="1">
      <c r="A99" s="35"/>
      <c r="B99" s="36"/>
      <c r="C99" s="35"/>
      <c r="D99" s="35"/>
      <c r="E99" s="35"/>
      <c r="F99" s="35"/>
      <c r="G99" s="35"/>
      <c r="H99" s="35"/>
      <c r="I99" s="121"/>
      <c r="J99" s="35"/>
      <c r="K99" s="35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9.28" customHeight="1">
      <c r="A100" s="35"/>
      <c r="B100" s="36"/>
      <c r="C100" s="152" t="s">
        <v>113</v>
      </c>
      <c r="D100" s="35"/>
      <c r="E100" s="35"/>
      <c r="F100" s="35"/>
      <c r="G100" s="35"/>
      <c r="H100" s="35"/>
      <c r="I100" s="121"/>
      <c r="J100" s="163">
        <f>ROUND(J101 + J102 + J103 + J104 + J105 + J106,2)</f>
        <v>0</v>
      </c>
      <c r="K100" s="35"/>
      <c r="L100" s="52"/>
      <c r="N100" s="164" t="s">
        <v>36</v>
      </c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="2" customFormat="1" ht="18" customHeight="1">
      <c r="A101" s="35"/>
      <c r="B101" s="165"/>
      <c r="C101" s="121"/>
      <c r="D101" s="166" t="s">
        <v>114</v>
      </c>
      <c r="E101" s="167"/>
      <c r="F101" s="167"/>
      <c r="G101" s="121"/>
      <c r="H101" s="121"/>
      <c r="I101" s="121"/>
      <c r="J101" s="168">
        <v>0</v>
      </c>
      <c r="K101" s="121"/>
      <c r="L101" s="169"/>
      <c r="M101" s="170"/>
      <c r="N101" s="171" t="s">
        <v>38</v>
      </c>
      <c r="O101" s="170"/>
      <c r="P101" s="170"/>
      <c r="Q101" s="170"/>
      <c r="R101" s="170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70"/>
      <c r="AG101" s="170"/>
      <c r="AH101" s="170"/>
      <c r="AI101" s="170"/>
      <c r="AJ101" s="170"/>
      <c r="AK101" s="170"/>
      <c r="AL101" s="170"/>
      <c r="AM101" s="170"/>
      <c r="AN101" s="170"/>
      <c r="AO101" s="170"/>
      <c r="AP101" s="170"/>
      <c r="AQ101" s="170"/>
      <c r="AR101" s="170"/>
      <c r="AS101" s="170"/>
      <c r="AT101" s="170"/>
      <c r="AU101" s="170"/>
      <c r="AV101" s="170"/>
      <c r="AW101" s="170"/>
      <c r="AX101" s="170"/>
      <c r="AY101" s="172" t="s">
        <v>115</v>
      </c>
      <c r="AZ101" s="170"/>
      <c r="BA101" s="170"/>
      <c r="BB101" s="170"/>
      <c r="BC101" s="170"/>
      <c r="BD101" s="170"/>
      <c r="BE101" s="173">
        <f>IF(N101="základná",J101,0)</f>
        <v>0</v>
      </c>
      <c r="BF101" s="173">
        <f>IF(N101="znížená",J101,0)</f>
        <v>0</v>
      </c>
      <c r="BG101" s="173">
        <f>IF(N101="zákl. prenesená",J101,0)</f>
        <v>0</v>
      </c>
      <c r="BH101" s="173">
        <f>IF(N101="zníž. prenesená",J101,0)</f>
        <v>0</v>
      </c>
      <c r="BI101" s="173">
        <f>IF(N101="nulová",J101,0)</f>
        <v>0</v>
      </c>
      <c r="BJ101" s="172" t="s">
        <v>116</v>
      </c>
      <c r="BK101" s="170"/>
      <c r="BL101" s="170"/>
      <c r="BM101" s="170"/>
    </row>
    <row r="102" s="2" customFormat="1" ht="18" customHeight="1">
      <c r="A102" s="35"/>
      <c r="B102" s="165"/>
      <c r="C102" s="121"/>
      <c r="D102" s="166" t="s">
        <v>117</v>
      </c>
      <c r="E102" s="167"/>
      <c r="F102" s="167"/>
      <c r="G102" s="121"/>
      <c r="H102" s="121"/>
      <c r="I102" s="121"/>
      <c r="J102" s="168">
        <v>0</v>
      </c>
      <c r="K102" s="121"/>
      <c r="L102" s="169"/>
      <c r="M102" s="170"/>
      <c r="N102" s="171" t="s">
        <v>38</v>
      </c>
      <c r="O102" s="170"/>
      <c r="P102" s="170"/>
      <c r="Q102" s="170"/>
      <c r="R102" s="170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70"/>
      <c r="AG102" s="170"/>
      <c r="AH102" s="170"/>
      <c r="AI102" s="170"/>
      <c r="AJ102" s="170"/>
      <c r="AK102" s="170"/>
      <c r="AL102" s="170"/>
      <c r="AM102" s="170"/>
      <c r="AN102" s="170"/>
      <c r="AO102" s="170"/>
      <c r="AP102" s="170"/>
      <c r="AQ102" s="170"/>
      <c r="AR102" s="170"/>
      <c r="AS102" s="170"/>
      <c r="AT102" s="170"/>
      <c r="AU102" s="170"/>
      <c r="AV102" s="170"/>
      <c r="AW102" s="170"/>
      <c r="AX102" s="170"/>
      <c r="AY102" s="172" t="s">
        <v>115</v>
      </c>
      <c r="AZ102" s="170"/>
      <c r="BA102" s="170"/>
      <c r="BB102" s="170"/>
      <c r="BC102" s="170"/>
      <c r="BD102" s="170"/>
      <c r="BE102" s="173">
        <f>IF(N102="základná",J102,0)</f>
        <v>0</v>
      </c>
      <c r="BF102" s="173">
        <f>IF(N102="znížená",J102,0)</f>
        <v>0</v>
      </c>
      <c r="BG102" s="173">
        <f>IF(N102="zákl. prenesená",J102,0)</f>
        <v>0</v>
      </c>
      <c r="BH102" s="173">
        <f>IF(N102="zníž. prenesená",J102,0)</f>
        <v>0</v>
      </c>
      <c r="BI102" s="173">
        <f>IF(N102="nulová",J102,0)</f>
        <v>0</v>
      </c>
      <c r="BJ102" s="172" t="s">
        <v>116</v>
      </c>
      <c r="BK102" s="170"/>
      <c r="BL102" s="170"/>
      <c r="BM102" s="170"/>
    </row>
    <row r="103" s="2" customFormat="1" ht="18" customHeight="1">
      <c r="A103" s="35"/>
      <c r="B103" s="165"/>
      <c r="C103" s="121"/>
      <c r="D103" s="166" t="s">
        <v>118</v>
      </c>
      <c r="E103" s="167"/>
      <c r="F103" s="167"/>
      <c r="G103" s="121"/>
      <c r="H103" s="121"/>
      <c r="I103" s="121"/>
      <c r="J103" s="168">
        <v>0</v>
      </c>
      <c r="K103" s="121"/>
      <c r="L103" s="169"/>
      <c r="M103" s="170"/>
      <c r="N103" s="171" t="s">
        <v>38</v>
      </c>
      <c r="O103" s="170"/>
      <c r="P103" s="170"/>
      <c r="Q103" s="170"/>
      <c r="R103" s="170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70"/>
      <c r="AG103" s="170"/>
      <c r="AH103" s="170"/>
      <c r="AI103" s="170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0"/>
      <c r="AT103" s="170"/>
      <c r="AU103" s="170"/>
      <c r="AV103" s="170"/>
      <c r="AW103" s="170"/>
      <c r="AX103" s="170"/>
      <c r="AY103" s="172" t="s">
        <v>115</v>
      </c>
      <c r="AZ103" s="170"/>
      <c r="BA103" s="170"/>
      <c r="BB103" s="170"/>
      <c r="BC103" s="170"/>
      <c r="BD103" s="170"/>
      <c r="BE103" s="173">
        <f>IF(N103="základná",J103,0)</f>
        <v>0</v>
      </c>
      <c r="BF103" s="173">
        <f>IF(N103="znížená",J103,0)</f>
        <v>0</v>
      </c>
      <c r="BG103" s="173">
        <f>IF(N103="zákl. prenesená",J103,0)</f>
        <v>0</v>
      </c>
      <c r="BH103" s="173">
        <f>IF(N103="zníž. prenesená",J103,0)</f>
        <v>0</v>
      </c>
      <c r="BI103" s="173">
        <f>IF(N103="nulová",J103,0)</f>
        <v>0</v>
      </c>
      <c r="BJ103" s="172" t="s">
        <v>116</v>
      </c>
      <c r="BK103" s="170"/>
      <c r="BL103" s="170"/>
      <c r="BM103" s="170"/>
    </row>
    <row r="104" s="2" customFormat="1" ht="18" customHeight="1">
      <c r="A104" s="35"/>
      <c r="B104" s="165"/>
      <c r="C104" s="121"/>
      <c r="D104" s="166" t="s">
        <v>119</v>
      </c>
      <c r="E104" s="167"/>
      <c r="F104" s="167"/>
      <c r="G104" s="121"/>
      <c r="H104" s="121"/>
      <c r="I104" s="121"/>
      <c r="J104" s="168">
        <v>0</v>
      </c>
      <c r="K104" s="121"/>
      <c r="L104" s="169"/>
      <c r="M104" s="170"/>
      <c r="N104" s="171" t="s">
        <v>38</v>
      </c>
      <c r="O104" s="170"/>
      <c r="P104" s="170"/>
      <c r="Q104" s="170"/>
      <c r="R104" s="170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70"/>
      <c r="AG104" s="170"/>
      <c r="AH104" s="170"/>
      <c r="AI104" s="170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70"/>
      <c r="AT104" s="170"/>
      <c r="AU104" s="170"/>
      <c r="AV104" s="170"/>
      <c r="AW104" s="170"/>
      <c r="AX104" s="170"/>
      <c r="AY104" s="172" t="s">
        <v>115</v>
      </c>
      <c r="AZ104" s="170"/>
      <c r="BA104" s="170"/>
      <c r="BB104" s="170"/>
      <c r="BC104" s="170"/>
      <c r="BD104" s="170"/>
      <c r="BE104" s="173">
        <f>IF(N104="základná",J104,0)</f>
        <v>0</v>
      </c>
      <c r="BF104" s="173">
        <f>IF(N104="znížená",J104,0)</f>
        <v>0</v>
      </c>
      <c r="BG104" s="173">
        <f>IF(N104="zákl. prenesená",J104,0)</f>
        <v>0</v>
      </c>
      <c r="BH104" s="173">
        <f>IF(N104="zníž. prenesená",J104,0)</f>
        <v>0</v>
      </c>
      <c r="BI104" s="173">
        <f>IF(N104="nulová",J104,0)</f>
        <v>0</v>
      </c>
      <c r="BJ104" s="172" t="s">
        <v>116</v>
      </c>
      <c r="BK104" s="170"/>
      <c r="BL104" s="170"/>
      <c r="BM104" s="170"/>
    </row>
    <row r="105" s="2" customFormat="1" ht="18" customHeight="1">
      <c r="A105" s="35"/>
      <c r="B105" s="165"/>
      <c r="C105" s="121"/>
      <c r="D105" s="166" t="s">
        <v>120</v>
      </c>
      <c r="E105" s="167"/>
      <c r="F105" s="167"/>
      <c r="G105" s="121"/>
      <c r="H105" s="121"/>
      <c r="I105" s="121"/>
      <c r="J105" s="168">
        <v>0</v>
      </c>
      <c r="K105" s="121"/>
      <c r="L105" s="169"/>
      <c r="M105" s="170"/>
      <c r="N105" s="171" t="s">
        <v>38</v>
      </c>
      <c r="O105" s="170"/>
      <c r="P105" s="170"/>
      <c r="Q105" s="170"/>
      <c r="R105" s="170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70"/>
      <c r="AG105" s="170"/>
      <c r="AH105" s="170"/>
      <c r="AI105" s="170"/>
      <c r="AJ105" s="170"/>
      <c r="AK105" s="170"/>
      <c r="AL105" s="170"/>
      <c r="AM105" s="170"/>
      <c r="AN105" s="170"/>
      <c r="AO105" s="170"/>
      <c r="AP105" s="170"/>
      <c r="AQ105" s="170"/>
      <c r="AR105" s="170"/>
      <c r="AS105" s="170"/>
      <c r="AT105" s="170"/>
      <c r="AU105" s="170"/>
      <c r="AV105" s="170"/>
      <c r="AW105" s="170"/>
      <c r="AX105" s="170"/>
      <c r="AY105" s="172" t="s">
        <v>115</v>
      </c>
      <c r="AZ105" s="170"/>
      <c r="BA105" s="170"/>
      <c r="BB105" s="170"/>
      <c r="BC105" s="170"/>
      <c r="BD105" s="170"/>
      <c r="BE105" s="173">
        <f>IF(N105="základná",J105,0)</f>
        <v>0</v>
      </c>
      <c r="BF105" s="173">
        <f>IF(N105="znížená",J105,0)</f>
        <v>0</v>
      </c>
      <c r="BG105" s="173">
        <f>IF(N105="zákl. prenesená",J105,0)</f>
        <v>0</v>
      </c>
      <c r="BH105" s="173">
        <f>IF(N105="zníž. prenesená",J105,0)</f>
        <v>0</v>
      </c>
      <c r="BI105" s="173">
        <f>IF(N105="nulová",J105,0)</f>
        <v>0</v>
      </c>
      <c r="BJ105" s="172" t="s">
        <v>116</v>
      </c>
      <c r="BK105" s="170"/>
      <c r="BL105" s="170"/>
      <c r="BM105" s="170"/>
    </row>
    <row r="106" s="2" customFormat="1" ht="18" customHeight="1">
      <c r="A106" s="35"/>
      <c r="B106" s="165"/>
      <c r="C106" s="121"/>
      <c r="D106" s="167" t="s">
        <v>121</v>
      </c>
      <c r="E106" s="121"/>
      <c r="F106" s="121"/>
      <c r="G106" s="121"/>
      <c r="H106" s="121"/>
      <c r="I106" s="121"/>
      <c r="J106" s="168">
        <f>ROUND(J30*T106,2)</f>
        <v>0</v>
      </c>
      <c r="K106" s="121"/>
      <c r="L106" s="169"/>
      <c r="M106" s="170"/>
      <c r="N106" s="171" t="s">
        <v>38</v>
      </c>
      <c r="O106" s="170"/>
      <c r="P106" s="170"/>
      <c r="Q106" s="170"/>
      <c r="R106" s="170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70"/>
      <c r="AG106" s="170"/>
      <c r="AH106" s="170"/>
      <c r="AI106" s="170"/>
      <c r="AJ106" s="170"/>
      <c r="AK106" s="170"/>
      <c r="AL106" s="170"/>
      <c r="AM106" s="170"/>
      <c r="AN106" s="170"/>
      <c r="AO106" s="170"/>
      <c r="AP106" s="170"/>
      <c r="AQ106" s="170"/>
      <c r="AR106" s="170"/>
      <c r="AS106" s="170"/>
      <c r="AT106" s="170"/>
      <c r="AU106" s="170"/>
      <c r="AV106" s="170"/>
      <c r="AW106" s="170"/>
      <c r="AX106" s="170"/>
      <c r="AY106" s="172" t="s">
        <v>122</v>
      </c>
      <c r="AZ106" s="170"/>
      <c r="BA106" s="170"/>
      <c r="BB106" s="170"/>
      <c r="BC106" s="170"/>
      <c r="BD106" s="170"/>
      <c r="BE106" s="173">
        <f>IF(N106="základná",J106,0)</f>
        <v>0</v>
      </c>
      <c r="BF106" s="173">
        <f>IF(N106="znížená",J106,0)</f>
        <v>0</v>
      </c>
      <c r="BG106" s="173">
        <f>IF(N106="zákl. prenesená",J106,0)</f>
        <v>0</v>
      </c>
      <c r="BH106" s="173">
        <f>IF(N106="zníž. prenesená",J106,0)</f>
        <v>0</v>
      </c>
      <c r="BI106" s="173">
        <f>IF(N106="nulová",J106,0)</f>
        <v>0</v>
      </c>
      <c r="BJ106" s="172" t="s">
        <v>116</v>
      </c>
      <c r="BK106" s="170"/>
      <c r="BL106" s="170"/>
      <c r="BM106" s="170"/>
    </row>
    <row r="107" s="2" customFormat="1">
      <c r="A107" s="35"/>
      <c r="B107" s="36"/>
      <c r="C107" s="35"/>
      <c r="D107" s="35"/>
      <c r="E107" s="35"/>
      <c r="F107" s="35"/>
      <c r="G107" s="35"/>
      <c r="H107" s="35"/>
      <c r="I107" s="121"/>
      <c r="J107" s="35"/>
      <c r="K107" s="35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29.28" customHeight="1">
      <c r="A108" s="35"/>
      <c r="B108" s="36"/>
      <c r="C108" s="174" t="s">
        <v>123</v>
      </c>
      <c r="D108" s="135"/>
      <c r="E108" s="135"/>
      <c r="F108" s="135"/>
      <c r="G108" s="135"/>
      <c r="H108" s="135"/>
      <c r="I108" s="150"/>
      <c r="J108" s="175">
        <f>ROUND(J96+J100,2)</f>
        <v>0</v>
      </c>
      <c r="K108" s="135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6.96" customHeight="1">
      <c r="A109" s="35"/>
      <c r="B109" s="57"/>
      <c r="C109" s="58"/>
      <c r="D109" s="58"/>
      <c r="E109" s="58"/>
      <c r="F109" s="58"/>
      <c r="G109" s="58"/>
      <c r="H109" s="58"/>
      <c r="I109" s="147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="2" customFormat="1" ht="6.96" customHeight="1">
      <c r="A113" s="35"/>
      <c r="B113" s="59"/>
      <c r="C113" s="60"/>
      <c r="D113" s="60"/>
      <c r="E113" s="60"/>
      <c r="F113" s="60"/>
      <c r="G113" s="60"/>
      <c r="H113" s="60"/>
      <c r="I113" s="148"/>
      <c r="J113" s="60"/>
      <c r="K113" s="60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24.96" customHeight="1">
      <c r="A114" s="35"/>
      <c r="B114" s="36"/>
      <c r="C114" s="20" t="s">
        <v>124</v>
      </c>
      <c r="D114" s="35"/>
      <c r="E114" s="35"/>
      <c r="F114" s="35"/>
      <c r="G114" s="35"/>
      <c r="H114" s="35"/>
      <c r="I114" s="121"/>
      <c r="J114" s="35"/>
      <c r="K114" s="35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5"/>
      <c r="D115" s="35"/>
      <c r="E115" s="35"/>
      <c r="F115" s="35"/>
      <c r="G115" s="35"/>
      <c r="H115" s="35"/>
      <c r="I115" s="121"/>
      <c r="J115" s="35"/>
      <c r="K115" s="35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15</v>
      </c>
      <c r="D116" s="35"/>
      <c r="E116" s="35"/>
      <c r="F116" s="35"/>
      <c r="G116" s="35"/>
      <c r="H116" s="35"/>
      <c r="I116" s="121"/>
      <c r="J116" s="35"/>
      <c r="K116" s="35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6.5" customHeight="1">
      <c r="A117" s="35"/>
      <c r="B117" s="36"/>
      <c r="C117" s="35"/>
      <c r="D117" s="35"/>
      <c r="E117" s="120" t="str">
        <f>E7</f>
        <v>Obecné múzeum v Partizánskej Ľupči_rozpocet</v>
      </c>
      <c r="F117" s="29"/>
      <c r="G117" s="29"/>
      <c r="H117" s="29"/>
      <c r="I117" s="121"/>
      <c r="J117" s="35"/>
      <c r="K117" s="35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89</v>
      </c>
      <c r="D118" s="35"/>
      <c r="E118" s="35"/>
      <c r="F118" s="35"/>
      <c r="G118" s="35"/>
      <c r="H118" s="35"/>
      <c r="I118" s="121"/>
      <c r="J118" s="35"/>
      <c r="K118" s="35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5"/>
      <c r="D119" s="35"/>
      <c r="E119" s="64" t="str">
        <f>E9</f>
        <v>2019_SU_002.22 - Rozpočet</v>
      </c>
      <c r="F119" s="35"/>
      <c r="G119" s="35"/>
      <c r="H119" s="35"/>
      <c r="I119" s="121"/>
      <c r="J119" s="35"/>
      <c r="K119" s="35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5"/>
      <c r="D120" s="35"/>
      <c r="E120" s="35"/>
      <c r="F120" s="35"/>
      <c r="G120" s="35"/>
      <c r="H120" s="35"/>
      <c r="I120" s="121"/>
      <c r="J120" s="35"/>
      <c r="K120" s="35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19</v>
      </c>
      <c r="D121" s="35"/>
      <c r="E121" s="35"/>
      <c r="F121" s="24" t="str">
        <f>F12</f>
        <v xml:space="preserve"> </v>
      </c>
      <c r="G121" s="35"/>
      <c r="H121" s="35"/>
      <c r="I121" s="122" t="s">
        <v>21</v>
      </c>
      <c r="J121" s="66" t="str">
        <f>IF(J12="","",J12)</f>
        <v>27. 6. 2021</v>
      </c>
      <c r="K121" s="35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5"/>
      <c r="D122" s="35"/>
      <c r="E122" s="35"/>
      <c r="F122" s="35"/>
      <c r="G122" s="35"/>
      <c r="H122" s="35"/>
      <c r="I122" s="121"/>
      <c r="J122" s="35"/>
      <c r="K122" s="35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23</v>
      </c>
      <c r="D123" s="35"/>
      <c r="E123" s="35"/>
      <c r="F123" s="24" t="str">
        <f>E15</f>
        <v xml:space="preserve"> </v>
      </c>
      <c r="G123" s="35"/>
      <c r="H123" s="35"/>
      <c r="I123" s="122" t="s">
        <v>28</v>
      </c>
      <c r="J123" s="33" t="str">
        <f>E21</f>
        <v xml:space="preserve"> </v>
      </c>
      <c r="K123" s="35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26</v>
      </c>
      <c r="D124" s="35"/>
      <c r="E124" s="35"/>
      <c r="F124" s="24" t="str">
        <f>IF(E18="","",E18)</f>
        <v>Vyplň údaj</v>
      </c>
      <c r="G124" s="35"/>
      <c r="H124" s="35"/>
      <c r="I124" s="122" t="s">
        <v>30</v>
      </c>
      <c r="J124" s="33" t="str">
        <f>E24</f>
        <v xml:space="preserve"> </v>
      </c>
      <c r="K124" s="35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0.32" customHeight="1">
      <c r="A125" s="35"/>
      <c r="B125" s="36"/>
      <c r="C125" s="35"/>
      <c r="D125" s="35"/>
      <c r="E125" s="35"/>
      <c r="F125" s="35"/>
      <c r="G125" s="35"/>
      <c r="H125" s="35"/>
      <c r="I125" s="121"/>
      <c r="J125" s="35"/>
      <c r="K125" s="35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11" customFormat="1" ht="29.28" customHeight="1">
      <c r="A126" s="176"/>
      <c r="B126" s="177"/>
      <c r="C126" s="178" t="s">
        <v>125</v>
      </c>
      <c r="D126" s="179" t="s">
        <v>57</v>
      </c>
      <c r="E126" s="179" t="s">
        <v>53</v>
      </c>
      <c r="F126" s="179" t="s">
        <v>54</v>
      </c>
      <c r="G126" s="179" t="s">
        <v>126</v>
      </c>
      <c r="H126" s="179" t="s">
        <v>127</v>
      </c>
      <c r="I126" s="180" t="s">
        <v>128</v>
      </c>
      <c r="J126" s="181" t="s">
        <v>95</v>
      </c>
      <c r="K126" s="182" t="s">
        <v>129</v>
      </c>
      <c r="L126" s="183"/>
      <c r="M126" s="83" t="s">
        <v>1</v>
      </c>
      <c r="N126" s="84" t="s">
        <v>36</v>
      </c>
      <c r="O126" s="84" t="s">
        <v>130</v>
      </c>
      <c r="P126" s="84" t="s">
        <v>131</v>
      </c>
      <c r="Q126" s="84" t="s">
        <v>132</v>
      </c>
      <c r="R126" s="84" t="s">
        <v>133</v>
      </c>
      <c r="S126" s="84" t="s">
        <v>134</v>
      </c>
      <c r="T126" s="85" t="s">
        <v>135</v>
      </c>
      <c r="U126" s="176"/>
      <c r="V126" s="176"/>
      <c r="W126" s="176"/>
      <c r="X126" s="176"/>
      <c r="Y126" s="176"/>
      <c r="Z126" s="176"/>
      <c r="AA126" s="176"/>
      <c r="AB126" s="176"/>
      <c r="AC126" s="176"/>
      <c r="AD126" s="176"/>
      <c r="AE126" s="176"/>
    </row>
    <row r="127" s="2" customFormat="1" ht="22.8" customHeight="1">
      <c r="A127" s="35"/>
      <c r="B127" s="36"/>
      <c r="C127" s="90" t="s">
        <v>91</v>
      </c>
      <c r="D127" s="35"/>
      <c r="E127" s="35"/>
      <c r="F127" s="35"/>
      <c r="G127" s="35"/>
      <c r="H127" s="35"/>
      <c r="I127" s="121"/>
      <c r="J127" s="184">
        <f>BK127</f>
        <v>0</v>
      </c>
      <c r="K127" s="35"/>
      <c r="L127" s="36"/>
      <c r="M127" s="86"/>
      <c r="N127" s="70"/>
      <c r="O127" s="87"/>
      <c r="P127" s="185">
        <f>P128</f>
        <v>0</v>
      </c>
      <c r="Q127" s="87"/>
      <c r="R127" s="185">
        <f>R128</f>
        <v>0</v>
      </c>
      <c r="S127" s="87"/>
      <c r="T127" s="186">
        <f>T128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6" t="s">
        <v>71</v>
      </c>
      <c r="AU127" s="16" t="s">
        <v>97</v>
      </c>
      <c r="BK127" s="187">
        <f>BK128</f>
        <v>0</v>
      </c>
    </row>
    <row r="128" s="12" customFormat="1" ht="25.92" customHeight="1">
      <c r="A128" s="12"/>
      <c r="B128" s="188"/>
      <c r="C128" s="12"/>
      <c r="D128" s="189" t="s">
        <v>71</v>
      </c>
      <c r="E128" s="190" t="s">
        <v>562</v>
      </c>
      <c r="F128" s="190" t="s">
        <v>563</v>
      </c>
      <c r="G128" s="12"/>
      <c r="H128" s="12"/>
      <c r="I128" s="191"/>
      <c r="J128" s="192">
        <f>BK128</f>
        <v>0</v>
      </c>
      <c r="K128" s="12"/>
      <c r="L128" s="188"/>
      <c r="M128" s="193"/>
      <c r="N128" s="194"/>
      <c r="O128" s="194"/>
      <c r="P128" s="195">
        <f>SUM(P129:P142)</f>
        <v>0</v>
      </c>
      <c r="Q128" s="194"/>
      <c r="R128" s="195">
        <f>SUM(R129:R142)</f>
        <v>0</v>
      </c>
      <c r="S128" s="194"/>
      <c r="T128" s="196">
        <f>SUM(T129:T142)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89" t="s">
        <v>80</v>
      </c>
      <c r="AT128" s="197" t="s">
        <v>71</v>
      </c>
      <c r="AU128" s="197" t="s">
        <v>72</v>
      </c>
      <c r="AY128" s="189" t="s">
        <v>138</v>
      </c>
      <c r="BK128" s="198">
        <f>SUM(BK129:BK142)</f>
        <v>0</v>
      </c>
    </row>
    <row r="129" s="2" customFormat="1" ht="16.5" customHeight="1">
      <c r="A129" s="35"/>
      <c r="B129" s="165"/>
      <c r="C129" s="201" t="s">
        <v>80</v>
      </c>
      <c r="D129" s="201" t="s">
        <v>140</v>
      </c>
      <c r="E129" s="202" t="s">
        <v>593</v>
      </c>
      <c r="F129" s="203" t="s">
        <v>594</v>
      </c>
      <c r="G129" s="204" t="s">
        <v>527</v>
      </c>
      <c r="H129" s="240"/>
      <c r="I129" s="206"/>
      <c r="J129" s="207">
        <f>ROUND(I129*H129,2)</f>
        <v>0</v>
      </c>
      <c r="K129" s="208"/>
      <c r="L129" s="36"/>
      <c r="M129" s="209" t="s">
        <v>1</v>
      </c>
      <c r="N129" s="210" t="s">
        <v>38</v>
      </c>
      <c r="O129" s="74"/>
      <c r="P129" s="211">
        <f>O129*H129</f>
        <v>0</v>
      </c>
      <c r="Q129" s="211">
        <v>0</v>
      </c>
      <c r="R129" s="211">
        <f>Q129*H129</f>
        <v>0</v>
      </c>
      <c r="S129" s="211">
        <v>0</v>
      </c>
      <c r="T129" s="21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3" t="s">
        <v>144</v>
      </c>
      <c r="AT129" s="213" t="s">
        <v>140</v>
      </c>
      <c r="AU129" s="213" t="s">
        <v>80</v>
      </c>
      <c r="AY129" s="16" t="s">
        <v>138</v>
      </c>
      <c r="BE129" s="214">
        <f>IF(N129="základná",J129,0)</f>
        <v>0</v>
      </c>
      <c r="BF129" s="214">
        <f>IF(N129="znížená",J129,0)</f>
        <v>0</v>
      </c>
      <c r="BG129" s="214">
        <f>IF(N129="zákl. prenesená",J129,0)</f>
        <v>0</v>
      </c>
      <c r="BH129" s="214">
        <f>IF(N129="zníž. prenesená",J129,0)</f>
        <v>0</v>
      </c>
      <c r="BI129" s="214">
        <f>IF(N129="nulová",J129,0)</f>
        <v>0</v>
      </c>
      <c r="BJ129" s="16" t="s">
        <v>116</v>
      </c>
      <c r="BK129" s="214">
        <f>ROUND(I129*H129,2)</f>
        <v>0</v>
      </c>
      <c r="BL129" s="16" t="s">
        <v>144</v>
      </c>
      <c r="BM129" s="213" t="s">
        <v>116</v>
      </c>
    </row>
    <row r="130" s="2" customFormat="1" ht="16.5" customHeight="1">
      <c r="A130" s="35"/>
      <c r="B130" s="165"/>
      <c r="C130" s="201" t="s">
        <v>72</v>
      </c>
      <c r="D130" s="201" t="s">
        <v>140</v>
      </c>
      <c r="E130" s="202" t="s">
        <v>595</v>
      </c>
      <c r="F130" s="203" t="s">
        <v>596</v>
      </c>
      <c r="G130" s="204" t="s">
        <v>295</v>
      </c>
      <c r="H130" s="205">
        <v>1</v>
      </c>
      <c r="I130" s="206"/>
      <c r="J130" s="207">
        <f>ROUND(I130*H130,2)</f>
        <v>0</v>
      </c>
      <c r="K130" s="208"/>
      <c r="L130" s="36"/>
      <c r="M130" s="209" t="s">
        <v>1</v>
      </c>
      <c r="N130" s="210" t="s">
        <v>38</v>
      </c>
      <c r="O130" s="74"/>
      <c r="P130" s="211">
        <f>O130*H130</f>
        <v>0</v>
      </c>
      <c r="Q130" s="211">
        <v>0</v>
      </c>
      <c r="R130" s="211">
        <f>Q130*H130</f>
        <v>0</v>
      </c>
      <c r="S130" s="211">
        <v>0</v>
      </c>
      <c r="T130" s="212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3" t="s">
        <v>144</v>
      </c>
      <c r="AT130" s="213" t="s">
        <v>140</v>
      </c>
      <c r="AU130" s="213" t="s">
        <v>80</v>
      </c>
      <c r="AY130" s="16" t="s">
        <v>138</v>
      </c>
      <c r="BE130" s="214">
        <f>IF(N130="základná",J130,0)</f>
        <v>0</v>
      </c>
      <c r="BF130" s="214">
        <f>IF(N130="znížená",J130,0)</f>
        <v>0</v>
      </c>
      <c r="BG130" s="214">
        <f>IF(N130="zákl. prenesená",J130,0)</f>
        <v>0</v>
      </c>
      <c r="BH130" s="214">
        <f>IF(N130="zníž. prenesená",J130,0)</f>
        <v>0</v>
      </c>
      <c r="BI130" s="214">
        <f>IF(N130="nulová",J130,0)</f>
        <v>0</v>
      </c>
      <c r="BJ130" s="16" t="s">
        <v>116</v>
      </c>
      <c r="BK130" s="214">
        <f>ROUND(I130*H130,2)</f>
        <v>0</v>
      </c>
      <c r="BL130" s="16" t="s">
        <v>144</v>
      </c>
      <c r="BM130" s="213" t="s">
        <v>144</v>
      </c>
    </row>
    <row r="131" s="2" customFormat="1" ht="16.5" customHeight="1">
      <c r="A131" s="35"/>
      <c r="B131" s="165"/>
      <c r="C131" s="201" t="s">
        <v>72</v>
      </c>
      <c r="D131" s="201" t="s">
        <v>140</v>
      </c>
      <c r="E131" s="202" t="s">
        <v>345</v>
      </c>
      <c r="F131" s="203" t="s">
        <v>597</v>
      </c>
      <c r="G131" s="204" t="s">
        <v>295</v>
      </c>
      <c r="H131" s="205">
        <v>1</v>
      </c>
      <c r="I131" s="206"/>
      <c r="J131" s="207">
        <f>ROUND(I131*H131,2)</f>
        <v>0</v>
      </c>
      <c r="K131" s="208"/>
      <c r="L131" s="36"/>
      <c r="M131" s="209" t="s">
        <v>1</v>
      </c>
      <c r="N131" s="210" t="s">
        <v>38</v>
      </c>
      <c r="O131" s="74"/>
      <c r="P131" s="211">
        <f>O131*H131</f>
        <v>0</v>
      </c>
      <c r="Q131" s="211">
        <v>0</v>
      </c>
      <c r="R131" s="211">
        <f>Q131*H131</f>
        <v>0</v>
      </c>
      <c r="S131" s="211">
        <v>0</v>
      </c>
      <c r="T131" s="21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3" t="s">
        <v>144</v>
      </c>
      <c r="AT131" s="213" t="s">
        <v>140</v>
      </c>
      <c r="AU131" s="213" t="s">
        <v>80</v>
      </c>
      <c r="AY131" s="16" t="s">
        <v>138</v>
      </c>
      <c r="BE131" s="214">
        <f>IF(N131="základná",J131,0)</f>
        <v>0</v>
      </c>
      <c r="BF131" s="214">
        <f>IF(N131="znížená",J131,0)</f>
        <v>0</v>
      </c>
      <c r="BG131" s="214">
        <f>IF(N131="zákl. prenesená",J131,0)</f>
        <v>0</v>
      </c>
      <c r="BH131" s="214">
        <f>IF(N131="zníž. prenesená",J131,0)</f>
        <v>0</v>
      </c>
      <c r="BI131" s="214">
        <f>IF(N131="nulová",J131,0)</f>
        <v>0</v>
      </c>
      <c r="BJ131" s="16" t="s">
        <v>116</v>
      </c>
      <c r="BK131" s="214">
        <f>ROUND(I131*H131,2)</f>
        <v>0</v>
      </c>
      <c r="BL131" s="16" t="s">
        <v>144</v>
      </c>
      <c r="BM131" s="213" t="s">
        <v>151</v>
      </c>
    </row>
    <row r="132" s="2" customFormat="1" ht="16.5" customHeight="1">
      <c r="A132" s="35"/>
      <c r="B132" s="165"/>
      <c r="C132" s="201" t="s">
        <v>72</v>
      </c>
      <c r="D132" s="201" t="s">
        <v>140</v>
      </c>
      <c r="E132" s="202" t="s">
        <v>598</v>
      </c>
      <c r="F132" s="203" t="s">
        <v>599</v>
      </c>
      <c r="G132" s="204" t="s">
        <v>295</v>
      </c>
      <c r="H132" s="205">
        <v>2</v>
      </c>
      <c r="I132" s="206"/>
      <c r="J132" s="207">
        <f>ROUND(I132*H132,2)</f>
        <v>0</v>
      </c>
      <c r="K132" s="208"/>
      <c r="L132" s="36"/>
      <c r="M132" s="209" t="s">
        <v>1</v>
      </c>
      <c r="N132" s="210" t="s">
        <v>38</v>
      </c>
      <c r="O132" s="74"/>
      <c r="P132" s="211">
        <f>O132*H132</f>
        <v>0</v>
      </c>
      <c r="Q132" s="211">
        <v>0</v>
      </c>
      <c r="R132" s="211">
        <f>Q132*H132</f>
        <v>0</v>
      </c>
      <c r="S132" s="211">
        <v>0</v>
      </c>
      <c r="T132" s="21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3" t="s">
        <v>144</v>
      </c>
      <c r="AT132" s="213" t="s">
        <v>140</v>
      </c>
      <c r="AU132" s="213" t="s">
        <v>80</v>
      </c>
      <c r="AY132" s="16" t="s">
        <v>138</v>
      </c>
      <c r="BE132" s="214">
        <f>IF(N132="základná",J132,0)</f>
        <v>0</v>
      </c>
      <c r="BF132" s="214">
        <f>IF(N132="znížená",J132,0)</f>
        <v>0</v>
      </c>
      <c r="BG132" s="214">
        <f>IF(N132="zákl. prenesená",J132,0)</f>
        <v>0</v>
      </c>
      <c r="BH132" s="214">
        <f>IF(N132="zníž. prenesená",J132,0)</f>
        <v>0</v>
      </c>
      <c r="BI132" s="214">
        <f>IF(N132="nulová",J132,0)</f>
        <v>0</v>
      </c>
      <c r="BJ132" s="16" t="s">
        <v>116</v>
      </c>
      <c r="BK132" s="214">
        <f>ROUND(I132*H132,2)</f>
        <v>0</v>
      </c>
      <c r="BL132" s="16" t="s">
        <v>144</v>
      </c>
      <c r="BM132" s="213" t="s">
        <v>186</v>
      </c>
    </row>
    <row r="133" s="2" customFormat="1" ht="16.5" customHeight="1">
      <c r="A133" s="35"/>
      <c r="B133" s="165"/>
      <c r="C133" s="201" t="s">
        <v>72</v>
      </c>
      <c r="D133" s="201" t="s">
        <v>140</v>
      </c>
      <c r="E133" s="202" t="s">
        <v>600</v>
      </c>
      <c r="F133" s="203" t="s">
        <v>601</v>
      </c>
      <c r="G133" s="204" t="s">
        <v>295</v>
      </c>
      <c r="H133" s="205">
        <v>1</v>
      </c>
      <c r="I133" s="206"/>
      <c r="J133" s="207">
        <f>ROUND(I133*H133,2)</f>
        <v>0</v>
      </c>
      <c r="K133" s="208"/>
      <c r="L133" s="36"/>
      <c r="M133" s="209" t="s">
        <v>1</v>
      </c>
      <c r="N133" s="210" t="s">
        <v>38</v>
      </c>
      <c r="O133" s="74"/>
      <c r="P133" s="211">
        <f>O133*H133</f>
        <v>0</v>
      </c>
      <c r="Q133" s="211">
        <v>0</v>
      </c>
      <c r="R133" s="211">
        <f>Q133*H133</f>
        <v>0</v>
      </c>
      <c r="S133" s="211">
        <v>0</v>
      </c>
      <c r="T133" s="21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3" t="s">
        <v>144</v>
      </c>
      <c r="AT133" s="213" t="s">
        <v>140</v>
      </c>
      <c r="AU133" s="213" t="s">
        <v>80</v>
      </c>
      <c r="AY133" s="16" t="s">
        <v>138</v>
      </c>
      <c r="BE133" s="214">
        <f>IF(N133="základná",J133,0)</f>
        <v>0</v>
      </c>
      <c r="BF133" s="214">
        <f>IF(N133="znížená",J133,0)</f>
        <v>0</v>
      </c>
      <c r="BG133" s="214">
        <f>IF(N133="zákl. prenesená",J133,0)</f>
        <v>0</v>
      </c>
      <c r="BH133" s="214">
        <f>IF(N133="zníž. prenesená",J133,0)</f>
        <v>0</v>
      </c>
      <c r="BI133" s="214">
        <f>IF(N133="nulová",J133,0)</f>
        <v>0</v>
      </c>
      <c r="BJ133" s="16" t="s">
        <v>116</v>
      </c>
      <c r="BK133" s="214">
        <f>ROUND(I133*H133,2)</f>
        <v>0</v>
      </c>
      <c r="BL133" s="16" t="s">
        <v>144</v>
      </c>
      <c r="BM133" s="213" t="s">
        <v>176</v>
      </c>
    </row>
    <row r="134" s="2" customFormat="1" ht="16.5" customHeight="1">
      <c r="A134" s="35"/>
      <c r="B134" s="165"/>
      <c r="C134" s="201" t="s">
        <v>72</v>
      </c>
      <c r="D134" s="201" t="s">
        <v>140</v>
      </c>
      <c r="E134" s="202" t="s">
        <v>602</v>
      </c>
      <c r="F134" s="203" t="s">
        <v>603</v>
      </c>
      <c r="G134" s="204" t="s">
        <v>295</v>
      </c>
      <c r="H134" s="205">
        <v>1</v>
      </c>
      <c r="I134" s="206"/>
      <c r="J134" s="207">
        <f>ROUND(I134*H134,2)</f>
        <v>0</v>
      </c>
      <c r="K134" s="208"/>
      <c r="L134" s="36"/>
      <c r="M134" s="209" t="s">
        <v>1</v>
      </c>
      <c r="N134" s="210" t="s">
        <v>38</v>
      </c>
      <c r="O134" s="74"/>
      <c r="P134" s="211">
        <f>O134*H134</f>
        <v>0</v>
      </c>
      <c r="Q134" s="211">
        <v>0</v>
      </c>
      <c r="R134" s="211">
        <f>Q134*H134</f>
        <v>0</v>
      </c>
      <c r="S134" s="211">
        <v>0</v>
      </c>
      <c r="T134" s="212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3" t="s">
        <v>144</v>
      </c>
      <c r="AT134" s="213" t="s">
        <v>140</v>
      </c>
      <c r="AU134" s="213" t="s">
        <v>80</v>
      </c>
      <c r="AY134" s="16" t="s">
        <v>138</v>
      </c>
      <c r="BE134" s="214">
        <f>IF(N134="základná",J134,0)</f>
        <v>0</v>
      </c>
      <c r="BF134" s="214">
        <f>IF(N134="znížená",J134,0)</f>
        <v>0</v>
      </c>
      <c r="BG134" s="214">
        <f>IF(N134="zákl. prenesená",J134,0)</f>
        <v>0</v>
      </c>
      <c r="BH134" s="214">
        <f>IF(N134="zníž. prenesená",J134,0)</f>
        <v>0</v>
      </c>
      <c r="BI134" s="214">
        <f>IF(N134="nulová",J134,0)</f>
        <v>0</v>
      </c>
      <c r="BJ134" s="16" t="s">
        <v>116</v>
      </c>
      <c r="BK134" s="214">
        <f>ROUND(I134*H134,2)</f>
        <v>0</v>
      </c>
      <c r="BL134" s="16" t="s">
        <v>144</v>
      </c>
      <c r="BM134" s="213" t="s">
        <v>181</v>
      </c>
    </row>
    <row r="135" s="2" customFormat="1" ht="16.5" customHeight="1">
      <c r="A135" s="35"/>
      <c r="B135" s="165"/>
      <c r="C135" s="201" t="s">
        <v>72</v>
      </c>
      <c r="D135" s="201" t="s">
        <v>140</v>
      </c>
      <c r="E135" s="202" t="s">
        <v>604</v>
      </c>
      <c r="F135" s="203" t="s">
        <v>605</v>
      </c>
      <c r="G135" s="204" t="s">
        <v>295</v>
      </c>
      <c r="H135" s="205">
        <v>2</v>
      </c>
      <c r="I135" s="206"/>
      <c r="J135" s="207">
        <f>ROUND(I135*H135,2)</f>
        <v>0</v>
      </c>
      <c r="K135" s="208"/>
      <c r="L135" s="36"/>
      <c r="M135" s="209" t="s">
        <v>1</v>
      </c>
      <c r="N135" s="210" t="s">
        <v>38</v>
      </c>
      <c r="O135" s="74"/>
      <c r="P135" s="211">
        <f>O135*H135</f>
        <v>0</v>
      </c>
      <c r="Q135" s="211">
        <v>0</v>
      </c>
      <c r="R135" s="211">
        <f>Q135*H135</f>
        <v>0</v>
      </c>
      <c r="S135" s="211">
        <v>0</v>
      </c>
      <c r="T135" s="21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3" t="s">
        <v>144</v>
      </c>
      <c r="AT135" s="213" t="s">
        <v>140</v>
      </c>
      <c r="AU135" s="213" t="s">
        <v>80</v>
      </c>
      <c r="AY135" s="16" t="s">
        <v>138</v>
      </c>
      <c r="BE135" s="214">
        <f>IF(N135="základná",J135,0)</f>
        <v>0</v>
      </c>
      <c r="BF135" s="214">
        <f>IF(N135="znížená",J135,0)</f>
        <v>0</v>
      </c>
      <c r="BG135" s="214">
        <f>IF(N135="zákl. prenesená",J135,0)</f>
        <v>0</v>
      </c>
      <c r="BH135" s="214">
        <f>IF(N135="zníž. prenesená",J135,0)</f>
        <v>0</v>
      </c>
      <c r="BI135" s="214">
        <f>IF(N135="nulová",J135,0)</f>
        <v>0</v>
      </c>
      <c r="BJ135" s="16" t="s">
        <v>116</v>
      </c>
      <c r="BK135" s="214">
        <f>ROUND(I135*H135,2)</f>
        <v>0</v>
      </c>
      <c r="BL135" s="16" t="s">
        <v>144</v>
      </c>
      <c r="BM135" s="213" t="s">
        <v>185</v>
      </c>
    </row>
    <row r="136" s="2" customFormat="1" ht="16.5" customHeight="1">
      <c r="A136" s="35"/>
      <c r="B136" s="165"/>
      <c r="C136" s="201" t="s">
        <v>72</v>
      </c>
      <c r="D136" s="201" t="s">
        <v>140</v>
      </c>
      <c r="E136" s="202" t="s">
        <v>606</v>
      </c>
      <c r="F136" s="203" t="s">
        <v>607</v>
      </c>
      <c r="G136" s="204" t="s">
        <v>295</v>
      </c>
      <c r="H136" s="205">
        <v>6</v>
      </c>
      <c r="I136" s="206"/>
      <c r="J136" s="207">
        <f>ROUND(I136*H136,2)</f>
        <v>0</v>
      </c>
      <c r="K136" s="208"/>
      <c r="L136" s="36"/>
      <c r="M136" s="209" t="s">
        <v>1</v>
      </c>
      <c r="N136" s="210" t="s">
        <v>38</v>
      </c>
      <c r="O136" s="74"/>
      <c r="P136" s="211">
        <f>O136*H136</f>
        <v>0</v>
      </c>
      <c r="Q136" s="211">
        <v>0</v>
      </c>
      <c r="R136" s="211">
        <f>Q136*H136</f>
        <v>0</v>
      </c>
      <c r="S136" s="211">
        <v>0</v>
      </c>
      <c r="T136" s="212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3" t="s">
        <v>144</v>
      </c>
      <c r="AT136" s="213" t="s">
        <v>140</v>
      </c>
      <c r="AU136" s="213" t="s">
        <v>80</v>
      </c>
      <c r="AY136" s="16" t="s">
        <v>138</v>
      </c>
      <c r="BE136" s="214">
        <f>IF(N136="základná",J136,0)</f>
        <v>0</v>
      </c>
      <c r="BF136" s="214">
        <f>IF(N136="znížená",J136,0)</f>
        <v>0</v>
      </c>
      <c r="BG136" s="214">
        <f>IF(N136="zákl. prenesená",J136,0)</f>
        <v>0</v>
      </c>
      <c r="BH136" s="214">
        <f>IF(N136="zníž. prenesená",J136,0)</f>
        <v>0</v>
      </c>
      <c r="BI136" s="214">
        <f>IF(N136="nulová",J136,0)</f>
        <v>0</v>
      </c>
      <c r="BJ136" s="16" t="s">
        <v>116</v>
      </c>
      <c r="BK136" s="214">
        <f>ROUND(I136*H136,2)</f>
        <v>0</v>
      </c>
      <c r="BL136" s="16" t="s">
        <v>144</v>
      </c>
      <c r="BM136" s="213" t="s">
        <v>190</v>
      </c>
    </row>
    <row r="137" s="2" customFormat="1" ht="16.5" customHeight="1">
      <c r="A137" s="35"/>
      <c r="B137" s="165"/>
      <c r="C137" s="201" t="s">
        <v>72</v>
      </c>
      <c r="D137" s="201" t="s">
        <v>140</v>
      </c>
      <c r="E137" s="202" t="s">
        <v>608</v>
      </c>
      <c r="F137" s="203" t="s">
        <v>609</v>
      </c>
      <c r="G137" s="204" t="s">
        <v>295</v>
      </c>
      <c r="H137" s="205">
        <v>10</v>
      </c>
      <c r="I137" s="206"/>
      <c r="J137" s="207">
        <f>ROUND(I137*H137,2)</f>
        <v>0</v>
      </c>
      <c r="K137" s="208"/>
      <c r="L137" s="36"/>
      <c r="M137" s="209" t="s">
        <v>1</v>
      </c>
      <c r="N137" s="210" t="s">
        <v>38</v>
      </c>
      <c r="O137" s="74"/>
      <c r="P137" s="211">
        <f>O137*H137</f>
        <v>0</v>
      </c>
      <c r="Q137" s="211">
        <v>0</v>
      </c>
      <c r="R137" s="211">
        <f>Q137*H137</f>
        <v>0</v>
      </c>
      <c r="S137" s="211">
        <v>0</v>
      </c>
      <c r="T137" s="21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3" t="s">
        <v>144</v>
      </c>
      <c r="AT137" s="213" t="s">
        <v>140</v>
      </c>
      <c r="AU137" s="213" t="s">
        <v>80</v>
      </c>
      <c r="AY137" s="16" t="s">
        <v>138</v>
      </c>
      <c r="BE137" s="214">
        <f>IF(N137="základná",J137,0)</f>
        <v>0</v>
      </c>
      <c r="BF137" s="214">
        <f>IF(N137="znížená",J137,0)</f>
        <v>0</v>
      </c>
      <c r="BG137" s="214">
        <f>IF(N137="zákl. prenesená",J137,0)</f>
        <v>0</v>
      </c>
      <c r="BH137" s="214">
        <f>IF(N137="zníž. prenesená",J137,0)</f>
        <v>0</v>
      </c>
      <c r="BI137" s="214">
        <f>IF(N137="nulová",J137,0)</f>
        <v>0</v>
      </c>
      <c r="BJ137" s="16" t="s">
        <v>116</v>
      </c>
      <c r="BK137" s="214">
        <f>ROUND(I137*H137,2)</f>
        <v>0</v>
      </c>
      <c r="BL137" s="16" t="s">
        <v>144</v>
      </c>
      <c r="BM137" s="213" t="s">
        <v>193</v>
      </c>
    </row>
    <row r="138" s="2" customFormat="1" ht="16.5" customHeight="1">
      <c r="A138" s="35"/>
      <c r="B138" s="165"/>
      <c r="C138" s="201" t="s">
        <v>72</v>
      </c>
      <c r="D138" s="201" t="s">
        <v>140</v>
      </c>
      <c r="E138" s="202" t="s">
        <v>610</v>
      </c>
      <c r="F138" s="203" t="s">
        <v>611</v>
      </c>
      <c r="G138" s="204" t="s">
        <v>295</v>
      </c>
      <c r="H138" s="205">
        <v>2</v>
      </c>
      <c r="I138" s="206"/>
      <c r="J138" s="207">
        <f>ROUND(I138*H138,2)</f>
        <v>0</v>
      </c>
      <c r="K138" s="208"/>
      <c r="L138" s="36"/>
      <c r="M138" s="209" t="s">
        <v>1</v>
      </c>
      <c r="N138" s="210" t="s">
        <v>38</v>
      </c>
      <c r="O138" s="74"/>
      <c r="P138" s="211">
        <f>O138*H138</f>
        <v>0</v>
      </c>
      <c r="Q138" s="211">
        <v>0</v>
      </c>
      <c r="R138" s="211">
        <f>Q138*H138</f>
        <v>0</v>
      </c>
      <c r="S138" s="211">
        <v>0</v>
      </c>
      <c r="T138" s="21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3" t="s">
        <v>144</v>
      </c>
      <c r="AT138" s="213" t="s">
        <v>140</v>
      </c>
      <c r="AU138" s="213" t="s">
        <v>80</v>
      </c>
      <c r="AY138" s="16" t="s">
        <v>138</v>
      </c>
      <c r="BE138" s="214">
        <f>IF(N138="základná",J138,0)</f>
        <v>0</v>
      </c>
      <c r="BF138" s="214">
        <f>IF(N138="znížená",J138,0)</f>
        <v>0</v>
      </c>
      <c r="BG138" s="214">
        <f>IF(N138="zákl. prenesená",J138,0)</f>
        <v>0</v>
      </c>
      <c r="BH138" s="214">
        <f>IF(N138="zníž. prenesená",J138,0)</f>
        <v>0</v>
      </c>
      <c r="BI138" s="214">
        <f>IF(N138="nulová",J138,0)</f>
        <v>0</v>
      </c>
      <c r="BJ138" s="16" t="s">
        <v>116</v>
      </c>
      <c r="BK138" s="214">
        <f>ROUND(I138*H138,2)</f>
        <v>0</v>
      </c>
      <c r="BL138" s="16" t="s">
        <v>144</v>
      </c>
      <c r="BM138" s="213" t="s">
        <v>7</v>
      </c>
    </row>
    <row r="139" s="2" customFormat="1" ht="16.5" customHeight="1">
      <c r="A139" s="35"/>
      <c r="B139" s="165"/>
      <c r="C139" s="201" t="s">
        <v>72</v>
      </c>
      <c r="D139" s="201" t="s">
        <v>140</v>
      </c>
      <c r="E139" s="202" t="s">
        <v>612</v>
      </c>
      <c r="F139" s="203" t="s">
        <v>613</v>
      </c>
      <c r="G139" s="204" t="s">
        <v>295</v>
      </c>
      <c r="H139" s="205">
        <v>1</v>
      </c>
      <c r="I139" s="206"/>
      <c r="J139" s="207">
        <f>ROUND(I139*H139,2)</f>
        <v>0</v>
      </c>
      <c r="K139" s="208"/>
      <c r="L139" s="36"/>
      <c r="M139" s="209" t="s">
        <v>1</v>
      </c>
      <c r="N139" s="210" t="s">
        <v>38</v>
      </c>
      <c r="O139" s="74"/>
      <c r="P139" s="211">
        <f>O139*H139</f>
        <v>0</v>
      </c>
      <c r="Q139" s="211">
        <v>0</v>
      </c>
      <c r="R139" s="211">
        <f>Q139*H139</f>
        <v>0</v>
      </c>
      <c r="S139" s="211">
        <v>0</v>
      </c>
      <c r="T139" s="21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3" t="s">
        <v>144</v>
      </c>
      <c r="AT139" s="213" t="s">
        <v>140</v>
      </c>
      <c r="AU139" s="213" t="s">
        <v>80</v>
      </c>
      <c r="AY139" s="16" t="s">
        <v>138</v>
      </c>
      <c r="BE139" s="214">
        <f>IF(N139="základná",J139,0)</f>
        <v>0</v>
      </c>
      <c r="BF139" s="214">
        <f>IF(N139="znížená",J139,0)</f>
        <v>0</v>
      </c>
      <c r="BG139" s="214">
        <f>IF(N139="zákl. prenesená",J139,0)</f>
        <v>0</v>
      </c>
      <c r="BH139" s="214">
        <f>IF(N139="zníž. prenesená",J139,0)</f>
        <v>0</v>
      </c>
      <c r="BI139" s="214">
        <f>IF(N139="nulová",J139,0)</f>
        <v>0</v>
      </c>
      <c r="BJ139" s="16" t="s">
        <v>116</v>
      </c>
      <c r="BK139" s="214">
        <f>ROUND(I139*H139,2)</f>
        <v>0</v>
      </c>
      <c r="BL139" s="16" t="s">
        <v>144</v>
      </c>
      <c r="BM139" s="213" t="s">
        <v>370</v>
      </c>
    </row>
    <row r="140" s="2" customFormat="1" ht="16.5" customHeight="1">
      <c r="A140" s="35"/>
      <c r="B140" s="165"/>
      <c r="C140" s="201" t="s">
        <v>72</v>
      </c>
      <c r="D140" s="201" t="s">
        <v>140</v>
      </c>
      <c r="E140" s="202" t="s">
        <v>422</v>
      </c>
      <c r="F140" s="203" t="s">
        <v>614</v>
      </c>
      <c r="G140" s="204" t="s">
        <v>295</v>
      </c>
      <c r="H140" s="205">
        <v>1</v>
      </c>
      <c r="I140" s="206"/>
      <c r="J140" s="207">
        <f>ROUND(I140*H140,2)</f>
        <v>0</v>
      </c>
      <c r="K140" s="208"/>
      <c r="L140" s="36"/>
      <c r="M140" s="209" t="s">
        <v>1</v>
      </c>
      <c r="N140" s="210" t="s">
        <v>38</v>
      </c>
      <c r="O140" s="74"/>
      <c r="P140" s="211">
        <f>O140*H140</f>
        <v>0</v>
      </c>
      <c r="Q140" s="211">
        <v>0</v>
      </c>
      <c r="R140" s="211">
        <f>Q140*H140</f>
        <v>0</v>
      </c>
      <c r="S140" s="211">
        <v>0</v>
      </c>
      <c r="T140" s="21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3" t="s">
        <v>144</v>
      </c>
      <c r="AT140" s="213" t="s">
        <v>140</v>
      </c>
      <c r="AU140" s="213" t="s">
        <v>80</v>
      </c>
      <c r="AY140" s="16" t="s">
        <v>138</v>
      </c>
      <c r="BE140" s="214">
        <f>IF(N140="základná",J140,0)</f>
        <v>0</v>
      </c>
      <c r="BF140" s="214">
        <f>IF(N140="znížená",J140,0)</f>
        <v>0</v>
      </c>
      <c r="BG140" s="214">
        <f>IF(N140="zákl. prenesená",J140,0)</f>
        <v>0</v>
      </c>
      <c r="BH140" s="214">
        <f>IF(N140="zníž. prenesená",J140,0)</f>
        <v>0</v>
      </c>
      <c r="BI140" s="214">
        <f>IF(N140="nulová",J140,0)</f>
        <v>0</v>
      </c>
      <c r="BJ140" s="16" t="s">
        <v>116</v>
      </c>
      <c r="BK140" s="214">
        <f>ROUND(I140*H140,2)</f>
        <v>0</v>
      </c>
      <c r="BL140" s="16" t="s">
        <v>144</v>
      </c>
      <c r="BM140" s="213" t="s">
        <v>204</v>
      </c>
    </row>
    <row r="141" s="2" customFormat="1" ht="16.5" customHeight="1">
      <c r="A141" s="35"/>
      <c r="B141" s="165"/>
      <c r="C141" s="201" t="s">
        <v>72</v>
      </c>
      <c r="D141" s="201" t="s">
        <v>140</v>
      </c>
      <c r="E141" s="202" t="s">
        <v>425</v>
      </c>
      <c r="F141" s="203" t="s">
        <v>615</v>
      </c>
      <c r="G141" s="204" t="s">
        <v>295</v>
      </c>
      <c r="H141" s="205">
        <v>40</v>
      </c>
      <c r="I141" s="206"/>
      <c r="J141" s="207">
        <f>ROUND(I141*H141,2)</f>
        <v>0</v>
      </c>
      <c r="K141" s="208"/>
      <c r="L141" s="36"/>
      <c r="M141" s="209" t="s">
        <v>1</v>
      </c>
      <c r="N141" s="210" t="s">
        <v>38</v>
      </c>
      <c r="O141" s="74"/>
      <c r="P141" s="211">
        <f>O141*H141</f>
        <v>0</v>
      </c>
      <c r="Q141" s="211">
        <v>0</v>
      </c>
      <c r="R141" s="211">
        <f>Q141*H141</f>
        <v>0</v>
      </c>
      <c r="S141" s="211">
        <v>0</v>
      </c>
      <c r="T141" s="21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3" t="s">
        <v>144</v>
      </c>
      <c r="AT141" s="213" t="s">
        <v>140</v>
      </c>
      <c r="AU141" s="213" t="s">
        <v>80</v>
      </c>
      <c r="AY141" s="16" t="s">
        <v>138</v>
      </c>
      <c r="BE141" s="214">
        <f>IF(N141="základná",J141,0)</f>
        <v>0</v>
      </c>
      <c r="BF141" s="214">
        <f>IF(N141="znížená",J141,0)</f>
        <v>0</v>
      </c>
      <c r="BG141" s="214">
        <f>IF(N141="zákl. prenesená",J141,0)</f>
        <v>0</v>
      </c>
      <c r="BH141" s="214">
        <f>IF(N141="zníž. prenesená",J141,0)</f>
        <v>0</v>
      </c>
      <c r="BI141" s="214">
        <f>IF(N141="nulová",J141,0)</f>
        <v>0</v>
      </c>
      <c r="BJ141" s="16" t="s">
        <v>116</v>
      </c>
      <c r="BK141" s="214">
        <f>ROUND(I141*H141,2)</f>
        <v>0</v>
      </c>
      <c r="BL141" s="16" t="s">
        <v>144</v>
      </c>
      <c r="BM141" s="213" t="s">
        <v>215</v>
      </c>
    </row>
    <row r="142" s="2" customFormat="1" ht="16.5" customHeight="1">
      <c r="A142" s="35"/>
      <c r="B142" s="165"/>
      <c r="C142" s="201" t="s">
        <v>72</v>
      </c>
      <c r="D142" s="201" t="s">
        <v>140</v>
      </c>
      <c r="E142" s="202" t="s">
        <v>427</v>
      </c>
      <c r="F142" s="203" t="s">
        <v>616</v>
      </c>
      <c r="G142" s="204" t="s">
        <v>295</v>
      </c>
      <c r="H142" s="205">
        <v>1</v>
      </c>
      <c r="I142" s="206"/>
      <c r="J142" s="207">
        <f>ROUND(I142*H142,2)</f>
        <v>0</v>
      </c>
      <c r="K142" s="208"/>
      <c r="L142" s="36"/>
      <c r="M142" s="235" t="s">
        <v>1</v>
      </c>
      <c r="N142" s="236" t="s">
        <v>38</v>
      </c>
      <c r="O142" s="237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3" t="s">
        <v>144</v>
      </c>
      <c r="AT142" s="213" t="s">
        <v>140</v>
      </c>
      <c r="AU142" s="213" t="s">
        <v>80</v>
      </c>
      <c r="AY142" s="16" t="s">
        <v>138</v>
      </c>
      <c r="BE142" s="214">
        <f>IF(N142="základná",J142,0)</f>
        <v>0</v>
      </c>
      <c r="BF142" s="214">
        <f>IF(N142="znížená",J142,0)</f>
        <v>0</v>
      </c>
      <c r="BG142" s="214">
        <f>IF(N142="zákl. prenesená",J142,0)</f>
        <v>0</v>
      </c>
      <c r="BH142" s="214">
        <f>IF(N142="zníž. prenesená",J142,0)</f>
        <v>0</v>
      </c>
      <c r="BI142" s="214">
        <f>IF(N142="nulová",J142,0)</f>
        <v>0</v>
      </c>
      <c r="BJ142" s="16" t="s">
        <v>116</v>
      </c>
      <c r="BK142" s="214">
        <f>ROUND(I142*H142,2)</f>
        <v>0</v>
      </c>
      <c r="BL142" s="16" t="s">
        <v>144</v>
      </c>
      <c r="BM142" s="213" t="s">
        <v>281</v>
      </c>
    </row>
    <row r="143" s="2" customFormat="1" ht="6.96" customHeight="1">
      <c r="A143" s="35"/>
      <c r="B143" s="57"/>
      <c r="C143" s="58"/>
      <c r="D143" s="58"/>
      <c r="E143" s="58"/>
      <c r="F143" s="58"/>
      <c r="G143" s="58"/>
      <c r="H143" s="58"/>
      <c r="I143" s="147"/>
      <c r="J143" s="58"/>
      <c r="K143" s="58"/>
      <c r="L143" s="36"/>
      <c r="M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</sheetData>
  <autoFilter ref="C126:K142"/>
  <mergeCells count="14">
    <mergeCell ref="E7:H7"/>
    <mergeCell ref="E9:H9"/>
    <mergeCell ref="E18:H18"/>
    <mergeCell ref="E27:H27"/>
    <mergeCell ref="E85:H85"/>
    <mergeCell ref="E87:H87"/>
    <mergeCell ref="D101:F101"/>
    <mergeCell ref="D102:F102"/>
    <mergeCell ref="D103:F103"/>
    <mergeCell ref="D104:F104"/>
    <mergeCell ref="D105:F105"/>
    <mergeCell ref="E117:H117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17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17"/>
      <c r="L2" s="15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87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18"/>
      <c r="J3" s="18"/>
      <c r="K3" s="18"/>
      <c r="L3" s="19"/>
      <c r="AT3" s="16" t="s">
        <v>72</v>
      </c>
    </row>
    <row r="4" s="1" customFormat="1" ht="24.96" customHeight="1">
      <c r="B4" s="19"/>
      <c r="D4" s="20" t="s">
        <v>88</v>
      </c>
      <c r="I4" s="117"/>
      <c r="L4" s="19"/>
      <c r="M4" s="119" t="s">
        <v>9</v>
      </c>
      <c r="AT4" s="16" t="s">
        <v>3</v>
      </c>
    </row>
    <row r="5" s="1" customFormat="1" ht="6.96" customHeight="1">
      <c r="B5" s="19"/>
      <c r="I5" s="117"/>
      <c r="L5" s="19"/>
    </row>
    <row r="6" s="1" customFormat="1" ht="12" customHeight="1">
      <c r="B6" s="19"/>
      <c r="D6" s="29" t="s">
        <v>15</v>
      </c>
      <c r="I6" s="117"/>
      <c r="L6" s="19"/>
    </row>
    <row r="7" s="1" customFormat="1" ht="16.5" customHeight="1">
      <c r="B7" s="19"/>
      <c r="E7" s="120" t="str">
        <f>'Rekapitulácia stavby'!K6</f>
        <v>Obecné múzeum v Partizánskej Ľupči_rozpocet</v>
      </c>
      <c r="F7" s="29"/>
      <c r="G7" s="29"/>
      <c r="H7" s="29"/>
      <c r="I7" s="117"/>
      <c r="L7" s="19"/>
    </row>
    <row r="8" s="2" customFormat="1" ht="12" customHeight="1">
      <c r="A8" s="35"/>
      <c r="B8" s="36"/>
      <c r="C8" s="35"/>
      <c r="D8" s="29" t="s">
        <v>89</v>
      </c>
      <c r="E8" s="35"/>
      <c r="F8" s="35"/>
      <c r="G8" s="35"/>
      <c r="H8" s="35"/>
      <c r="I8" s="121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36"/>
      <c r="C9" s="35"/>
      <c r="D9" s="35"/>
      <c r="E9" s="64" t="s">
        <v>617</v>
      </c>
      <c r="F9" s="35"/>
      <c r="G9" s="35"/>
      <c r="H9" s="35"/>
      <c r="I9" s="121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36"/>
      <c r="C10" s="35"/>
      <c r="D10" s="35"/>
      <c r="E10" s="35"/>
      <c r="F10" s="35"/>
      <c r="G10" s="35"/>
      <c r="H10" s="35"/>
      <c r="I10" s="121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36"/>
      <c r="C11" s="35"/>
      <c r="D11" s="29" t="s">
        <v>17</v>
      </c>
      <c r="E11" s="35"/>
      <c r="F11" s="24" t="s">
        <v>1</v>
      </c>
      <c r="G11" s="35"/>
      <c r="H11" s="35"/>
      <c r="I11" s="122" t="s">
        <v>18</v>
      </c>
      <c r="J11" s="2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36"/>
      <c r="C12" s="35"/>
      <c r="D12" s="29" t="s">
        <v>19</v>
      </c>
      <c r="E12" s="35"/>
      <c r="F12" s="24" t="s">
        <v>20</v>
      </c>
      <c r="G12" s="35"/>
      <c r="H12" s="35"/>
      <c r="I12" s="122" t="s">
        <v>21</v>
      </c>
      <c r="J12" s="66" t="str">
        <f>'Rekapitulácia stavby'!AN8</f>
        <v>27. 6. 2021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36"/>
      <c r="C13" s="35"/>
      <c r="D13" s="35"/>
      <c r="E13" s="35"/>
      <c r="F13" s="35"/>
      <c r="G13" s="35"/>
      <c r="H13" s="35"/>
      <c r="I13" s="121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36"/>
      <c r="C14" s="35"/>
      <c r="D14" s="29" t="s">
        <v>23</v>
      </c>
      <c r="E14" s="35"/>
      <c r="F14" s="35"/>
      <c r="G14" s="35"/>
      <c r="H14" s="35"/>
      <c r="I14" s="122" t="s">
        <v>24</v>
      </c>
      <c r="J14" s="24" t="str">
        <f>IF('Rekapitulácia stavby'!AN10="","",'Rekapitulácia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36"/>
      <c r="C15" s="35"/>
      <c r="D15" s="35"/>
      <c r="E15" s="24" t="str">
        <f>IF('Rekapitulácia stavby'!E11="","",'Rekapitulácia stavby'!E11)</f>
        <v xml:space="preserve"> </v>
      </c>
      <c r="F15" s="35"/>
      <c r="G15" s="35"/>
      <c r="H15" s="35"/>
      <c r="I15" s="122" t="s">
        <v>25</v>
      </c>
      <c r="J15" s="24" t="str">
        <f>IF('Rekapitulácia stavby'!AN11="","",'Rekapitulácia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36"/>
      <c r="C16" s="35"/>
      <c r="D16" s="35"/>
      <c r="E16" s="35"/>
      <c r="F16" s="35"/>
      <c r="G16" s="35"/>
      <c r="H16" s="35"/>
      <c r="I16" s="121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36"/>
      <c r="C17" s="35"/>
      <c r="D17" s="29" t="s">
        <v>26</v>
      </c>
      <c r="E17" s="35"/>
      <c r="F17" s="35"/>
      <c r="G17" s="35"/>
      <c r="H17" s="35"/>
      <c r="I17" s="122" t="s">
        <v>24</v>
      </c>
      <c r="J17" s="30" t="str">
        <f>'Rekapitulácia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36"/>
      <c r="C18" s="35"/>
      <c r="D18" s="35"/>
      <c r="E18" s="30" t="str">
        <f>'Rekapitulácia stavby'!E14</f>
        <v>Vyplň údaj</v>
      </c>
      <c r="F18" s="24"/>
      <c r="G18" s="24"/>
      <c r="H18" s="24"/>
      <c r="I18" s="122" t="s">
        <v>25</v>
      </c>
      <c r="J18" s="30" t="str">
        <f>'Rekapitulácia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36"/>
      <c r="C19" s="35"/>
      <c r="D19" s="35"/>
      <c r="E19" s="35"/>
      <c r="F19" s="35"/>
      <c r="G19" s="35"/>
      <c r="H19" s="35"/>
      <c r="I19" s="121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36"/>
      <c r="C20" s="35"/>
      <c r="D20" s="29" t="s">
        <v>28</v>
      </c>
      <c r="E20" s="35"/>
      <c r="F20" s="35"/>
      <c r="G20" s="35"/>
      <c r="H20" s="35"/>
      <c r="I20" s="122" t="s">
        <v>24</v>
      </c>
      <c r="J20" s="24" t="str">
        <f>IF('Rekapitulácia stavby'!AN16="","",'Rekapitulácia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36"/>
      <c r="C21" s="35"/>
      <c r="D21" s="35"/>
      <c r="E21" s="24" t="str">
        <f>IF('Rekapitulácia stavby'!E17="","",'Rekapitulácia stavby'!E17)</f>
        <v xml:space="preserve"> </v>
      </c>
      <c r="F21" s="35"/>
      <c r="G21" s="35"/>
      <c r="H21" s="35"/>
      <c r="I21" s="122" t="s">
        <v>25</v>
      </c>
      <c r="J21" s="24" t="str">
        <f>IF('Rekapitulácia stavby'!AN17="","",'Rekapitulácia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36"/>
      <c r="C22" s="35"/>
      <c r="D22" s="35"/>
      <c r="E22" s="35"/>
      <c r="F22" s="35"/>
      <c r="G22" s="35"/>
      <c r="H22" s="35"/>
      <c r="I22" s="121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36"/>
      <c r="C23" s="35"/>
      <c r="D23" s="29" t="s">
        <v>30</v>
      </c>
      <c r="E23" s="35"/>
      <c r="F23" s="35"/>
      <c r="G23" s="35"/>
      <c r="H23" s="35"/>
      <c r="I23" s="122" t="s">
        <v>24</v>
      </c>
      <c r="J23" s="24" t="str">
        <f>IF('Rekapitulácia stavby'!AN19="","",'Rekapitulácia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36"/>
      <c r="C24" s="35"/>
      <c r="D24" s="35"/>
      <c r="E24" s="24" t="str">
        <f>IF('Rekapitulácia stavby'!E20="","",'Rekapitulácia stavby'!E20)</f>
        <v xml:space="preserve"> </v>
      </c>
      <c r="F24" s="35"/>
      <c r="G24" s="35"/>
      <c r="H24" s="35"/>
      <c r="I24" s="122" t="s">
        <v>25</v>
      </c>
      <c r="J24" s="24" t="str">
        <f>IF('Rekapitulácia stavby'!AN20="","",'Rekapitulácia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36"/>
      <c r="C25" s="35"/>
      <c r="D25" s="35"/>
      <c r="E25" s="35"/>
      <c r="F25" s="35"/>
      <c r="G25" s="35"/>
      <c r="H25" s="35"/>
      <c r="I25" s="121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36"/>
      <c r="C26" s="35"/>
      <c r="D26" s="29" t="s">
        <v>31</v>
      </c>
      <c r="E26" s="35"/>
      <c r="F26" s="35"/>
      <c r="G26" s="35"/>
      <c r="H26" s="35"/>
      <c r="I26" s="121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23"/>
      <c r="B27" s="124"/>
      <c r="C27" s="123"/>
      <c r="D27" s="123"/>
      <c r="E27" s="33" t="s">
        <v>1</v>
      </c>
      <c r="F27" s="33"/>
      <c r="G27" s="33"/>
      <c r="H27" s="33"/>
      <c r="I27" s="125"/>
      <c r="J27" s="123"/>
      <c r="K27" s="123"/>
      <c r="L27" s="126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5"/>
      <c r="B28" s="36"/>
      <c r="C28" s="35"/>
      <c r="D28" s="35"/>
      <c r="E28" s="35"/>
      <c r="F28" s="35"/>
      <c r="G28" s="35"/>
      <c r="H28" s="35"/>
      <c r="I28" s="121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36"/>
      <c r="C29" s="35"/>
      <c r="D29" s="87"/>
      <c r="E29" s="87"/>
      <c r="F29" s="87"/>
      <c r="G29" s="87"/>
      <c r="H29" s="87"/>
      <c r="I29" s="127"/>
      <c r="J29" s="87"/>
      <c r="K29" s="87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4.4" customHeight="1">
      <c r="A30" s="35"/>
      <c r="B30" s="36"/>
      <c r="C30" s="35"/>
      <c r="D30" s="24" t="s">
        <v>91</v>
      </c>
      <c r="E30" s="35"/>
      <c r="F30" s="35"/>
      <c r="G30" s="35"/>
      <c r="H30" s="35"/>
      <c r="I30" s="121"/>
      <c r="J30" s="128">
        <f>J96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14.4" customHeight="1">
      <c r="A31" s="35"/>
      <c r="B31" s="36"/>
      <c r="C31" s="35"/>
      <c r="D31" s="129" t="s">
        <v>92</v>
      </c>
      <c r="E31" s="35"/>
      <c r="F31" s="35"/>
      <c r="G31" s="35"/>
      <c r="H31" s="35"/>
      <c r="I31" s="121"/>
      <c r="J31" s="128">
        <f>J104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25.44" customHeight="1">
      <c r="A32" s="35"/>
      <c r="B32" s="36"/>
      <c r="C32" s="35"/>
      <c r="D32" s="130" t="s">
        <v>32</v>
      </c>
      <c r="E32" s="35"/>
      <c r="F32" s="35"/>
      <c r="G32" s="35"/>
      <c r="H32" s="35"/>
      <c r="I32" s="121"/>
      <c r="J32" s="93">
        <f>ROUND(J30 + J31,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36"/>
      <c r="C33" s="35"/>
      <c r="D33" s="87"/>
      <c r="E33" s="87"/>
      <c r="F33" s="87"/>
      <c r="G33" s="87"/>
      <c r="H33" s="87"/>
      <c r="I33" s="127"/>
      <c r="J33" s="87"/>
      <c r="K33" s="87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36"/>
      <c r="C34" s="35"/>
      <c r="D34" s="35"/>
      <c r="E34" s="35"/>
      <c r="F34" s="40" t="s">
        <v>34</v>
      </c>
      <c r="G34" s="35"/>
      <c r="H34" s="35"/>
      <c r="I34" s="131" t="s">
        <v>33</v>
      </c>
      <c r="J34" s="40" t="s">
        <v>35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14.4" customHeight="1">
      <c r="A35" s="35"/>
      <c r="B35" s="36"/>
      <c r="C35" s="35"/>
      <c r="D35" s="132" t="s">
        <v>36</v>
      </c>
      <c r="E35" s="29" t="s">
        <v>37</v>
      </c>
      <c r="F35" s="133">
        <f>ROUND((SUM(BE104:BE111) + SUM(BE131:BE155)),  2)</f>
        <v>0</v>
      </c>
      <c r="G35" s="35"/>
      <c r="H35" s="35"/>
      <c r="I35" s="134">
        <v>0.20000000000000001</v>
      </c>
      <c r="J35" s="133">
        <f>ROUND(((SUM(BE104:BE111) + SUM(BE131:BE155))*I35),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36"/>
      <c r="C36" s="35"/>
      <c r="D36" s="35"/>
      <c r="E36" s="29" t="s">
        <v>38</v>
      </c>
      <c r="F36" s="133">
        <f>ROUND((SUM(BF104:BF111) + SUM(BF131:BF155)),  2)</f>
        <v>0</v>
      </c>
      <c r="G36" s="35"/>
      <c r="H36" s="35"/>
      <c r="I36" s="134">
        <v>0.20000000000000001</v>
      </c>
      <c r="J36" s="133">
        <f>ROUND(((SUM(BF104:BF111) + SUM(BF131:BF155))*I36),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36"/>
      <c r="C37" s="35"/>
      <c r="D37" s="35"/>
      <c r="E37" s="29" t="s">
        <v>39</v>
      </c>
      <c r="F37" s="133">
        <f>ROUND((SUM(BG104:BG111) + SUM(BG131:BG155)),  2)</f>
        <v>0</v>
      </c>
      <c r="G37" s="35"/>
      <c r="H37" s="35"/>
      <c r="I37" s="134">
        <v>0.20000000000000001</v>
      </c>
      <c r="J37" s="133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14.4" customHeight="1">
      <c r="A38" s="35"/>
      <c r="B38" s="36"/>
      <c r="C38" s="35"/>
      <c r="D38" s="35"/>
      <c r="E38" s="29" t="s">
        <v>40</v>
      </c>
      <c r="F38" s="133">
        <f>ROUND((SUM(BH104:BH111) + SUM(BH131:BH155)),  2)</f>
        <v>0</v>
      </c>
      <c r="G38" s="35"/>
      <c r="H38" s="35"/>
      <c r="I38" s="134">
        <v>0.20000000000000001</v>
      </c>
      <c r="J38" s="133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36"/>
      <c r="C39" s="35"/>
      <c r="D39" s="35"/>
      <c r="E39" s="29" t="s">
        <v>41</v>
      </c>
      <c r="F39" s="133">
        <f>ROUND((SUM(BI104:BI111) + SUM(BI131:BI155)),  2)</f>
        <v>0</v>
      </c>
      <c r="G39" s="35"/>
      <c r="H39" s="35"/>
      <c r="I39" s="134">
        <v>0</v>
      </c>
      <c r="J39" s="133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6.96" customHeight="1">
      <c r="A40" s="35"/>
      <c r="B40" s="36"/>
      <c r="C40" s="35"/>
      <c r="D40" s="35"/>
      <c r="E40" s="35"/>
      <c r="F40" s="35"/>
      <c r="G40" s="35"/>
      <c r="H40" s="35"/>
      <c r="I40" s="121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2" customFormat="1" ht="25.44" customHeight="1">
      <c r="A41" s="35"/>
      <c r="B41" s="36"/>
      <c r="C41" s="135"/>
      <c r="D41" s="136" t="s">
        <v>42</v>
      </c>
      <c r="E41" s="78"/>
      <c r="F41" s="78"/>
      <c r="G41" s="137" t="s">
        <v>43</v>
      </c>
      <c r="H41" s="138" t="s">
        <v>44</v>
      </c>
      <c r="I41" s="139"/>
      <c r="J41" s="140">
        <f>SUM(J32:J39)</f>
        <v>0</v>
      </c>
      <c r="K41" s="141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14.4" customHeight="1">
      <c r="A42" s="35"/>
      <c r="B42" s="36"/>
      <c r="C42" s="35"/>
      <c r="D42" s="35"/>
      <c r="E42" s="35"/>
      <c r="F42" s="35"/>
      <c r="G42" s="35"/>
      <c r="H42" s="35"/>
      <c r="I42" s="121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1" customFormat="1" ht="14.4" customHeight="1">
      <c r="B43" s="19"/>
      <c r="I43" s="117"/>
      <c r="L43" s="19"/>
    </row>
    <row r="44" s="1" customFormat="1" ht="14.4" customHeight="1">
      <c r="B44" s="19"/>
      <c r="I44" s="117"/>
      <c r="L44" s="19"/>
    </row>
    <row r="45" s="1" customFormat="1" ht="14.4" customHeight="1">
      <c r="B45" s="19"/>
      <c r="I45" s="117"/>
      <c r="L45" s="19"/>
    </row>
    <row r="46" s="1" customFormat="1" ht="14.4" customHeight="1">
      <c r="B46" s="19"/>
      <c r="I46" s="117"/>
      <c r="L46" s="19"/>
    </row>
    <row r="47" s="1" customFormat="1" ht="14.4" customHeight="1">
      <c r="B47" s="19"/>
      <c r="I47" s="117"/>
      <c r="L47" s="19"/>
    </row>
    <row r="48" s="1" customFormat="1" ht="14.4" customHeight="1">
      <c r="B48" s="19"/>
      <c r="I48" s="117"/>
      <c r="L48" s="19"/>
    </row>
    <row r="49" s="1" customFormat="1" ht="14.4" customHeight="1">
      <c r="B49" s="19"/>
      <c r="I49" s="117"/>
      <c r="L49" s="19"/>
    </row>
    <row r="50" s="2" customFormat="1" ht="14.4" customHeight="1">
      <c r="B50" s="52"/>
      <c r="D50" s="53" t="s">
        <v>45</v>
      </c>
      <c r="E50" s="54"/>
      <c r="F50" s="54"/>
      <c r="G50" s="53" t="s">
        <v>46</v>
      </c>
      <c r="H50" s="54"/>
      <c r="I50" s="142"/>
      <c r="J50" s="54"/>
      <c r="K50" s="54"/>
      <c r="L50" s="5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5"/>
      <c r="B61" s="36"/>
      <c r="C61" s="35"/>
      <c r="D61" s="55" t="s">
        <v>47</v>
      </c>
      <c r="E61" s="38"/>
      <c r="F61" s="143" t="s">
        <v>48</v>
      </c>
      <c r="G61" s="55" t="s">
        <v>47</v>
      </c>
      <c r="H61" s="38"/>
      <c r="I61" s="144"/>
      <c r="J61" s="145" t="s">
        <v>48</v>
      </c>
      <c r="K61" s="38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5"/>
      <c r="B65" s="36"/>
      <c r="C65" s="35"/>
      <c r="D65" s="53" t="s">
        <v>49</v>
      </c>
      <c r="E65" s="56"/>
      <c r="F65" s="56"/>
      <c r="G65" s="53" t="s">
        <v>50</v>
      </c>
      <c r="H65" s="56"/>
      <c r="I65" s="146"/>
      <c r="J65" s="56"/>
      <c r="K65" s="5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5"/>
      <c r="B76" s="36"/>
      <c r="C76" s="35"/>
      <c r="D76" s="55" t="s">
        <v>47</v>
      </c>
      <c r="E76" s="38"/>
      <c r="F76" s="143" t="s">
        <v>48</v>
      </c>
      <c r="G76" s="55" t="s">
        <v>47</v>
      </c>
      <c r="H76" s="38"/>
      <c r="I76" s="144"/>
      <c r="J76" s="145" t="s">
        <v>48</v>
      </c>
      <c r="K76" s="38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57"/>
      <c r="C77" s="58"/>
      <c r="D77" s="58"/>
      <c r="E77" s="58"/>
      <c r="F77" s="58"/>
      <c r="G77" s="58"/>
      <c r="H77" s="58"/>
      <c r="I77" s="147"/>
      <c r="J77" s="58"/>
      <c r="K77" s="5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59"/>
      <c r="C81" s="60"/>
      <c r="D81" s="60"/>
      <c r="E81" s="60"/>
      <c r="F81" s="60"/>
      <c r="G81" s="60"/>
      <c r="H81" s="60"/>
      <c r="I81" s="148"/>
      <c r="J81" s="60"/>
      <c r="K81" s="6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93</v>
      </c>
      <c r="D82" s="35"/>
      <c r="E82" s="35"/>
      <c r="F82" s="35"/>
      <c r="G82" s="35"/>
      <c r="H82" s="35"/>
      <c r="I82" s="121"/>
      <c r="J82" s="35"/>
      <c r="K82" s="35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5"/>
      <c r="D83" s="35"/>
      <c r="E83" s="35"/>
      <c r="F83" s="35"/>
      <c r="G83" s="35"/>
      <c r="H83" s="35"/>
      <c r="I83" s="121"/>
      <c r="J83" s="35"/>
      <c r="K83" s="35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5"/>
      <c r="E84" s="35"/>
      <c r="F84" s="35"/>
      <c r="G84" s="35"/>
      <c r="H84" s="35"/>
      <c r="I84" s="121"/>
      <c r="J84" s="35"/>
      <c r="K84" s="35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5"/>
      <c r="D85" s="35"/>
      <c r="E85" s="120" t="str">
        <f>E7</f>
        <v>Obecné múzeum v Partizánskej Ľupči_rozpocet</v>
      </c>
      <c r="F85" s="29"/>
      <c r="G85" s="29"/>
      <c r="H85" s="29"/>
      <c r="I85" s="121"/>
      <c r="J85" s="35"/>
      <c r="K85" s="35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89</v>
      </c>
      <c r="D86" s="35"/>
      <c r="E86" s="35"/>
      <c r="F86" s="35"/>
      <c r="G86" s="35"/>
      <c r="H86" s="35"/>
      <c r="I86" s="121"/>
      <c r="J86" s="35"/>
      <c r="K86" s="35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5"/>
      <c r="D87" s="35"/>
      <c r="E87" s="64" t="str">
        <f>E9</f>
        <v>2019_SU_002.23 - Rozpočet</v>
      </c>
      <c r="F87" s="35"/>
      <c r="G87" s="35"/>
      <c r="H87" s="35"/>
      <c r="I87" s="121"/>
      <c r="J87" s="35"/>
      <c r="K87" s="35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5"/>
      <c r="D88" s="35"/>
      <c r="E88" s="35"/>
      <c r="F88" s="35"/>
      <c r="G88" s="35"/>
      <c r="H88" s="35"/>
      <c r="I88" s="121"/>
      <c r="J88" s="35"/>
      <c r="K88" s="35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5"/>
      <c r="E89" s="35"/>
      <c r="F89" s="24" t="str">
        <f>F12</f>
        <v xml:space="preserve"> </v>
      </c>
      <c r="G89" s="35"/>
      <c r="H89" s="35"/>
      <c r="I89" s="122" t="s">
        <v>21</v>
      </c>
      <c r="J89" s="66" t="str">
        <f>IF(J12="","",J12)</f>
        <v>27. 6. 2021</v>
      </c>
      <c r="K89" s="35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5"/>
      <c r="D90" s="35"/>
      <c r="E90" s="35"/>
      <c r="F90" s="35"/>
      <c r="G90" s="35"/>
      <c r="H90" s="35"/>
      <c r="I90" s="121"/>
      <c r="J90" s="35"/>
      <c r="K90" s="35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5"/>
      <c r="E91" s="35"/>
      <c r="F91" s="24" t="str">
        <f>E15</f>
        <v xml:space="preserve"> </v>
      </c>
      <c r="G91" s="35"/>
      <c r="H91" s="35"/>
      <c r="I91" s="122" t="s">
        <v>28</v>
      </c>
      <c r="J91" s="33" t="str">
        <f>E21</f>
        <v xml:space="preserve"> </v>
      </c>
      <c r="K91" s="35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26</v>
      </c>
      <c r="D92" s="35"/>
      <c r="E92" s="35"/>
      <c r="F92" s="24" t="str">
        <f>IF(E18="","",E18)</f>
        <v>Vyplň údaj</v>
      </c>
      <c r="G92" s="35"/>
      <c r="H92" s="35"/>
      <c r="I92" s="122" t="s">
        <v>30</v>
      </c>
      <c r="J92" s="33" t="str">
        <f>E24</f>
        <v xml:space="preserve"> </v>
      </c>
      <c r="K92" s="35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5"/>
      <c r="D93" s="35"/>
      <c r="E93" s="35"/>
      <c r="F93" s="35"/>
      <c r="G93" s="35"/>
      <c r="H93" s="35"/>
      <c r="I93" s="121"/>
      <c r="J93" s="35"/>
      <c r="K93" s="35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49" t="s">
        <v>94</v>
      </c>
      <c r="D94" s="135"/>
      <c r="E94" s="135"/>
      <c r="F94" s="135"/>
      <c r="G94" s="135"/>
      <c r="H94" s="135"/>
      <c r="I94" s="150"/>
      <c r="J94" s="151" t="s">
        <v>95</v>
      </c>
      <c r="K94" s="13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5"/>
      <c r="D95" s="35"/>
      <c r="E95" s="35"/>
      <c r="F95" s="35"/>
      <c r="G95" s="35"/>
      <c r="H95" s="35"/>
      <c r="I95" s="121"/>
      <c r="J95" s="35"/>
      <c r="K95" s="35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52" t="s">
        <v>96</v>
      </c>
      <c r="D96" s="35"/>
      <c r="E96" s="35"/>
      <c r="F96" s="35"/>
      <c r="G96" s="35"/>
      <c r="H96" s="35"/>
      <c r="I96" s="121"/>
      <c r="J96" s="93">
        <f>J131</f>
        <v>0</v>
      </c>
      <c r="K96" s="35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6" t="s">
        <v>97</v>
      </c>
    </row>
    <row r="97" s="9" customFormat="1" ht="24.96" customHeight="1">
      <c r="A97" s="9"/>
      <c r="B97" s="153"/>
      <c r="C97" s="9"/>
      <c r="D97" s="154" t="s">
        <v>618</v>
      </c>
      <c r="E97" s="155"/>
      <c r="F97" s="155"/>
      <c r="G97" s="155"/>
      <c r="H97" s="155"/>
      <c r="I97" s="156"/>
      <c r="J97" s="157">
        <f>J132</f>
        <v>0</v>
      </c>
      <c r="K97" s="9"/>
      <c r="L97" s="15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8"/>
      <c r="C98" s="10"/>
      <c r="D98" s="159" t="s">
        <v>619</v>
      </c>
      <c r="E98" s="160"/>
      <c r="F98" s="160"/>
      <c r="G98" s="160"/>
      <c r="H98" s="160"/>
      <c r="I98" s="161"/>
      <c r="J98" s="162">
        <f>J133</f>
        <v>0</v>
      </c>
      <c r="K98" s="10"/>
      <c r="L98" s="15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8"/>
      <c r="C99" s="10"/>
      <c r="D99" s="159" t="s">
        <v>620</v>
      </c>
      <c r="E99" s="160"/>
      <c r="F99" s="160"/>
      <c r="G99" s="160"/>
      <c r="H99" s="160"/>
      <c r="I99" s="161"/>
      <c r="J99" s="162">
        <f>J142</f>
        <v>0</v>
      </c>
      <c r="K99" s="10"/>
      <c r="L99" s="15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58"/>
      <c r="C100" s="10"/>
      <c r="D100" s="159" t="s">
        <v>621</v>
      </c>
      <c r="E100" s="160"/>
      <c r="F100" s="160"/>
      <c r="G100" s="160"/>
      <c r="H100" s="160"/>
      <c r="I100" s="161"/>
      <c r="J100" s="162">
        <f>J150</f>
        <v>0</v>
      </c>
      <c r="K100" s="10"/>
      <c r="L100" s="15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8"/>
      <c r="C101" s="10"/>
      <c r="D101" s="159" t="s">
        <v>622</v>
      </c>
      <c r="E101" s="160"/>
      <c r="F101" s="160"/>
      <c r="G101" s="160"/>
      <c r="H101" s="160"/>
      <c r="I101" s="161"/>
      <c r="J101" s="162">
        <f>J154</f>
        <v>0</v>
      </c>
      <c r="K101" s="10"/>
      <c r="L101" s="15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5"/>
      <c r="B102" s="36"/>
      <c r="C102" s="35"/>
      <c r="D102" s="35"/>
      <c r="E102" s="35"/>
      <c r="F102" s="35"/>
      <c r="G102" s="35"/>
      <c r="H102" s="35"/>
      <c r="I102" s="121"/>
      <c r="J102" s="35"/>
      <c r="K102" s="35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="2" customFormat="1" ht="6.96" customHeight="1">
      <c r="A103" s="35"/>
      <c r="B103" s="36"/>
      <c r="C103" s="35"/>
      <c r="D103" s="35"/>
      <c r="E103" s="35"/>
      <c r="F103" s="35"/>
      <c r="G103" s="35"/>
      <c r="H103" s="35"/>
      <c r="I103" s="121"/>
      <c r="J103" s="35"/>
      <c r="K103" s="35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29.28" customHeight="1">
      <c r="A104" s="35"/>
      <c r="B104" s="36"/>
      <c r="C104" s="152" t="s">
        <v>113</v>
      </c>
      <c r="D104" s="35"/>
      <c r="E104" s="35"/>
      <c r="F104" s="35"/>
      <c r="G104" s="35"/>
      <c r="H104" s="35"/>
      <c r="I104" s="121"/>
      <c r="J104" s="163">
        <f>ROUND(J105 + J106 + J107 + J108 + J109 + J110,2)</f>
        <v>0</v>
      </c>
      <c r="K104" s="35"/>
      <c r="L104" s="52"/>
      <c r="N104" s="164" t="s">
        <v>36</v>
      </c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18" customHeight="1">
      <c r="A105" s="35"/>
      <c r="B105" s="165"/>
      <c r="C105" s="121"/>
      <c r="D105" s="166" t="s">
        <v>114</v>
      </c>
      <c r="E105" s="167"/>
      <c r="F105" s="167"/>
      <c r="G105" s="121"/>
      <c r="H105" s="121"/>
      <c r="I105" s="121"/>
      <c r="J105" s="168">
        <v>0</v>
      </c>
      <c r="K105" s="121"/>
      <c r="L105" s="169"/>
      <c r="M105" s="170"/>
      <c r="N105" s="171" t="s">
        <v>38</v>
      </c>
      <c r="O105" s="170"/>
      <c r="P105" s="170"/>
      <c r="Q105" s="170"/>
      <c r="R105" s="170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70"/>
      <c r="AG105" s="170"/>
      <c r="AH105" s="170"/>
      <c r="AI105" s="170"/>
      <c r="AJ105" s="170"/>
      <c r="AK105" s="170"/>
      <c r="AL105" s="170"/>
      <c r="AM105" s="170"/>
      <c r="AN105" s="170"/>
      <c r="AO105" s="170"/>
      <c r="AP105" s="170"/>
      <c r="AQ105" s="170"/>
      <c r="AR105" s="170"/>
      <c r="AS105" s="170"/>
      <c r="AT105" s="170"/>
      <c r="AU105" s="170"/>
      <c r="AV105" s="170"/>
      <c r="AW105" s="170"/>
      <c r="AX105" s="170"/>
      <c r="AY105" s="172" t="s">
        <v>115</v>
      </c>
      <c r="AZ105" s="170"/>
      <c r="BA105" s="170"/>
      <c r="BB105" s="170"/>
      <c r="BC105" s="170"/>
      <c r="BD105" s="170"/>
      <c r="BE105" s="173">
        <f>IF(N105="základná",J105,0)</f>
        <v>0</v>
      </c>
      <c r="BF105" s="173">
        <f>IF(N105="znížená",J105,0)</f>
        <v>0</v>
      </c>
      <c r="BG105" s="173">
        <f>IF(N105="zákl. prenesená",J105,0)</f>
        <v>0</v>
      </c>
      <c r="BH105" s="173">
        <f>IF(N105="zníž. prenesená",J105,0)</f>
        <v>0</v>
      </c>
      <c r="BI105" s="173">
        <f>IF(N105="nulová",J105,0)</f>
        <v>0</v>
      </c>
      <c r="BJ105" s="172" t="s">
        <v>116</v>
      </c>
      <c r="BK105" s="170"/>
      <c r="BL105" s="170"/>
      <c r="BM105" s="170"/>
    </row>
    <row r="106" s="2" customFormat="1" ht="18" customHeight="1">
      <c r="A106" s="35"/>
      <c r="B106" s="165"/>
      <c r="C106" s="121"/>
      <c r="D106" s="166" t="s">
        <v>117</v>
      </c>
      <c r="E106" s="167"/>
      <c r="F106" s="167"/>
      <c r="G106" s="121"/>
      <c r="H106" s="121"/>
      <c r="I106" s="121"/>
      <c r="J106" s="168">
        <v>0</v>
      </c>
      <c r="K106" s="121"/>
      <c r="L106" s="169"/>
      <c r="M106" s="170"/>
      <c r="N106" s="171" t="s">
        <v>38</v>
      </c>
      <c r="O106" s="170"/>
      <c r="P106" s="170"/>
      <c r="Q106" s="170"/>
      <c r="R106" s="170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70"/>
      <c r="AG106" s="170"/>
      <c r="AH106" s="170"/>
      <c r="AI106" s="170"/>
      <c r="AJ106" s="170"/>
      <c r="AK106" s="170"/>
      <c r="AL106" s="170"/>
      <c r="AM106" s="170"/>
      <c r="AN106" s="170"/>
      <c r="AO106" s="170"/>
      <c r="AP106" s="170"/>
      <c r="AQ106" s="170"/>
      <c r="AR106" s="170"/>
      <c r="AS106" s="170"/>
      <c r="AT106" s="170"/>
      <c r="AU106" s="170"/>
      <c r="AV106" s="170"/>
      <c r="AW106" s="170"/>
      <c r="AX106" s="170"/>
      <c r="AY106" s="172" t="s">
        <v>115</v>
      </c>
      <c r="AZ106" s="170"/>
      <c r="BA106" s="170"/>
      <c r="BB106" s="170"/>
      <c r="BC106" s="170"/>
      <c r="BD106" s="170"/>
      <c r="BE106" s="173">
        <f>IF(N106="základná",J106,0)</f>
        <v>0</v>
      </c>
      <c r="BF106" s="173">
        <f>IF(N106="znížená",J106,0)</f>
        <v>0</v>
      </c>
      <c r="BG106" s="173">
        <f>IF(N106="zákl. prenesená",J106,0)</f>
        <v>0</v>
      </c>
      <c r="BH106" s="173">
        <f>IF(N106="zníž. prenesená",J106,0)</f>
        <v>0</v>
      </c>
      <c r="BI106" s="173">
        <f>IF(N106="nulová",J106,0)</f>
        <v>0</v>
      </c>
      <c r="BJ106" s="172" t="s">
        <v>116</v>
      </c>
      <c r="BK106" s="170"/>
      <c r="BL106" s="170"/>
      <c r="BM106" s="170"/>
    </row>
    <row r="107" s="2" customFormat="1" ht="18" customHeight="1">
      <c r="A107" s="35"/>
      <c r="B107" s="165"/>
      <c r="C107" s="121"/>
      <c r="D107" s="166" t="s">
        <v>118</v>
      </c>
      <c r="E107" s="167"/>
      <c r="F107" s="167"/>
      <c r="G107" s="121"/>
      <c r="H107" s="121"/>
      <c r="I107" s="121"/>
      <c r="J107" s="168">
        <v>0</v>
      </c>
      <c r="K107" s="121"/>
      <c r="L107" s="169"/>
      <c r="M107" s="170"/>
      <c r="N107" s="171" t="s">
        <v>38</v>
      </c>
      <c r="O107" s="170"/>
      <c r="P107" s="170"/>
      <c r="Q107" s="170"/>
      <c r="R107" s="170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70"/>
      <c r="AG107" s="170"/>
      <c r="AH107" s="170"/>
      <c r="AI107" s="170"/>
      <c r="AJ107" s="170"/>
      <c r="AK107" s="170"/>
      <c r="AL107" s="170"/>
      <c r="AM107" s="170"/>
      <c r="AN107" s="170"/>
      <c r="AO107" s="170"/>
      <c r="AP107" s="170"/>
      <c r="AQ107" s="170"/>
      <c r="AR107" s="170"/>
      <c r="AS107" s="170"/>
      <c r="AT107" s="170"/>
      <c r="AU107" s="170"/>
      <c r="AV107" s="170"/>
      <c r="AW107" s="170"/>
      <c r="AX107" s="170"/>
      <c r="AY107" s="172" t="s">
        <v>115</v>
      </c>
      <c r="AZ107" s="170"/>
      <c r="BA107" s="170"/>
      <c r="BB107" s="170"/>
      <c r="BC107" s="170"/>
      <c r="BD107" s="170"/>
      <c r="BE107" s="173">
        <f>IF(N107="základná",J107,0)</f>
        <v>0</v>
      </c>
      <c r="BF107" s="173">
        <f>IF(N107="znížená",J107,0)</f>
        <v>0</v>
      </c>
      <c r="BG107" s="173">
        <f>IF(N107="zákl. prenesená",J107,0)</f>
        <v>0</v>
      </c>
      <c r="BH107" s="173">
        <f>IF(N107="zníž. prenesená",J107,0)</f>
        <v>0</v>
      </c>
      <c r="BI107" s="173">
        <f>IF(N107="nulová",J107,0)</f>
        <v>0</v>
      </c>
      <c r="BJ107" s="172" t="s">
        <v>116</v>
      </c>
      <c r="BK107" s="170"/>
      <c r="BL107" s="170"/>
      <c r="BM107" s="170"/>
    </row>
    <row r="108" s="2" customFormat="1" ht="18" customHeight="1">
      <c r="A108" s="35"/>
      <c r="B108" s="165"/>
      <c r="C108" s="121"/>
      <c r="D108" s="166" t="s">
        <v>119</v>
      </c>
      <c r="E108" s="167"/>
      <c r="F108" s="167"/>
      <c r="G108" s="121"/>
      <c r="H108" s="121"/>
      <c r="I108" s="121"/>
      <c r="J108" s="168">
        <v>0</v>
      </c>
      <c r="K108" s="121"/>
      <c r="L108" s="169"/>
      <c r="M108" s="170"/>
      <c r="N108" s="171" t="s">
        <v>38</v>
      </c>
      <c r="O108" s="170"/>
      <c r="P108" s="170"/>
      <c r="Q108" s="170"/>
      <c r="R108" s="170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70"/>
      <c r="AG108" s="170"/>
      <c r="AH108" s="170"/>
      <c r="AI108" s="170"/>
      <c r="AJ108" s="170"/>
      <c r="AK108" s="170"/>
      <c r="AL108" s="170"/>
      <c r="AM108" s="170"/>
      <c r="AN108" s="170"/>
      <c r="AO108" s="170"/>
      <c r="AP108" s="170"/>
      <c r="AQ108" s="170"/>
      <c r="AR108" s="170"/>
      <c r="AS108" s="170"/>
      <c r="AT108" s="170"/>
      <c r="AU108" s="170"/>
      <c r="AV108" s="170"/>
      <c r="AW108" s="170"/>
      <c r="AX108" s="170"/>
      <c r="AY108" s="172" t="s">
        <v>115</v>
      </c>
      <c r="AZ108" s="170"/>
      <c r="BA108" s="170"/>
      <c r="BB108" s="170"/>
      <c r="BC108" s="170"/>
      <c r="BD108" s="170"/>
      <c r="BE108" s="173">
        <f>IF(N108="základná",J108,0)</f>
        <v>0</v>
      </c>
      <c r="BF108" s="173">
        <f>IF(N108="znížená",J108,0)</f>
        <v>0</v>
      </c>
      <c r="BG108" s="173">
        <f>IF(N108="zákl. prenesená",J108,0)</f>
        <v>0</v>
      </c>
      <c r="BH108" s="173">
        <f>IF(N108="zníž. prenesená",J108,0)</f>
        <v>0</v>
      </c>
      <c r="BI108" s="173">
        <f>IF(N108="nulová",J108,0)</f>
        <v>0</v>
      </c>
      <c r="BJ108" s="172" t="s">
        <v>116</v>
      </c>
      <c r="BK108" s="170"/>
      <c r="BL108" s="170"/>
      <c r="BM108" s="170"/>
    </row>
    <row r="109" s="2" customFormat="1" ht="18" customHeight="1">
      <c r="A109" s="35"/>
      <c r="B109" s="165"/>
      <c r="C109" s="121"/>
      <c r="D109" s="166" t="s">
        <v>120</v>
      </c>
      <c r="E109" s="167"/>
      <c r="F109" s="167"/>
      <c r="G109" s="121"/>
      <c r="H109" s="121"/>
      <c r="I109" s="121"/>
      <c r="J109" s="168">
        <v>0</v>
      </c>
      <c r="K109" s="121"/>
      <c r="L109" s="169"/>
      <c r="M109" s="170"/>
      <c r="N109" s="171" t="s">
        <v>38</v>
      </c>
      <c r="O109" s="170"/>
      <c r="P109" s="170"/>
      <c r="Q109" s="170"/>
      <c r="R109" s="170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70"/>
      <c r="AG109" s="170"/>
      <c r="AH109" s="170"/>
      <c r="AI109" s="170"/>
      <c r="AJ109" s="170"/>
      <c r="AK109" s="170"/>
      <c r="AL109" s="170"/>
      <c r="AM109" s="170"/>
      <c r="AN109" s="170"/>
      <c r="AO109" s="170"/>
      <c r="AP109" s="170"/>
      <c r="AQ109" s="170"/>
      <c r="AR109" s="170"/>
      <c r="AS109" s="170"/>
      <c r="AT109" s="170"/>
      <c r="AU109" s="170"/>
      <c r="AV109" s="170"/>
      <c r="AW109" s="170"/>
      <c r="AX109" s="170"/>
      <c r="AY109" s="172" t="s">
        <v>115</v>
      </c>
      <c r="AZ109" s="170"/>
      <c r="BA109" s="170"/>
      <c r="BB109" s="170"/>
      <c r="BC109" s="170"/>
      <c r="BD109" s="170"/>
      <c r="BE109" s="173">
        <f>IF(N109="základná",J109,0)</f>
        <v>0</v>
      </c>
      <c r="BF109" s="173">
        <f>IF(N109="znížená",J109,0)</f>
        <v>0</v>
      </c>
      <c r="BG109" s="173">
        <f>IF(N109="zákl. prenesená",J109,0)</f>
        <v>0</v>
      </c>
      <c r="BH109" s="173">
        <f>IF(N109="zníž. prenesená",J109,0)</f>
        <v>0</v>
      </c>
      <c r="BI109" s="173">
        <f>IF(N109="nulová",J109,0)</f>
        <v>0</v>
      </c>
      <c r="BJ109" s="172" t="s">
        <v>116</v>
      </c>
      <c r="BK109" s="170"/>
      <c r="BL109" s="170"/>
      <c r="BM109" s="170"/>
    </row>
    <row r="110" s="2" customFormat="1" ht="18" customHeight="1">
      <c r="A110" s="35"/>
      <c r="B110" s="165"/>
      <c r="C110" s="121"/>
      <c r="D110" s="167" t="s">
        <v>121</v>
      </c>
      <c r="E110" s="121"/>
      <c r="F110" s="121"/>
      <c r="G110" s="121"/>
      <c r="H110" s="121"/>
      <c r="I110" s="121"/>
      <c r="J110" s="168">
        <f>ROUND(J30*T110,2)</f>
        <v>0</v>
      </c>
      <c r="K110" s="121"/>
      <c r="L110" s="169"/>
      <c r="M110" s="170"/>
      <c r="N110" s="171" t="s">
        <v>38</v>
      </c>
      <c r="O110" s="170"/>
      <c r="P110" s="170"/>
      <c r="Q110" s="170"/>
      <c r="R110" s="170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70"/>
      <c r="AG110" s="170"/>
      <c r="AH110" s="170"/>
      <c r="AI110" s="170"/>
      <c r="AJ110" s="170"/>
      <c r="AK110" s="170"/>
      <c r="AL110" s="170"/>
      <c r="AM110" s="170"/>
      <c r="AN110" s="170"/>
      <c r="AO110" s="170"/>
      <c r="AP110" s="170"/>
      <c r="AQ110" s="170"/>
      <c r="AR110" s="170"/>
      <c r="AS110" s="170"/>
      <c r="AT110" s="170"/>
      <c r="AU110" s="170"/>
      <c r="AV110" s="170"/>
      <c r="AW110" s="170"/>
      <c r="AX110" s="170"/>
      <c r="AY110" s="172" t="s">
        <v>122</v>
      </c>
      <c r="AZ110" s="170"/>
      <c r="BA110" s="170"/>
      <c r="BB110" s="170"/>
      <c r="BC110" s="170"/>
      <c r="BD110" s="170"/>
      <c r="BE110" s="173">
        <f>IF(N110="základná",J110,0)</f>
        <v>0</v>
      </c>
      <c r="BF110" s="173">
        <f>IF(N110="znížená",J110,0)</f>
        <v>0</v>
      </c>
      <c r="BG110" s="173">
        <f>IF(N110="zákl. prenesená",J110,0)</f>
        <v>0</v>
      </c>
      <c r="BH110" s="173">
        <f>IF(N110="zníž. prenesená",J110,0)</f>
        <v>0</v>
      </c>
      <c r="BI110" s="173">
        <f>IF(N110="nulová",J110,0)</f>
        <v>0</v>
      </c>
      <c r="BJ110" s="172" t="s">
        <v>116</v>
      </c>
      <c r="BK110" s="170"/>
      <c r="BL110" s="170"/>
      <c r="BM110" s="170"/>
    </row>
    <row r="111" s="2" customFormat="1">
      <c r="A111" s="35"/>
      <c r="B111" s="36"/>
      <c r="C111" s="35"/>
      <c r="D111" s="35"/>
      <c r="E111" s="35"/>
      <c r="F111" s="35"/>
      <c r="G111" s="35"/>
      <c r="H111" s="35"/>
      <c r="I111" s="121"/>
      <c r="J111" s="35"/>
      <c r="K111" s="35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29.28" customHeight="1">
      <c r="A112" s="35"/>
      <c r="B112" s="36"/>
      <c r="C112" s="174" t="s">
        <v>123</v>
      </c>
      <c r="D112" s="135"/>
      <c r="E112" s="135"/>
      <c r="F112" s="135"/>
      <c r="G112" s="135"/>
      <c r="H112" s="135"/>
      <c r="I112" s="150"/>
      <c r="J112" s="175">
        <f>ROUND(J96+J104,2)</f>
        <v>0</v>
      </c>
      <c r="K112" s="135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57"/>
      <c r="C113" s="58"/>
      <c r="D113" s="58"/>
      <c r="E113" s="58"/>
      <c r="F113" s="58"/>
      <c r="G113" s="58"/>
      <c r="H113" s="58"/>
      <c r="I113" s="147"/>
      <c r="J113" s="58"/>
      <c r="K113" s="58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7" s="2" customFormat="1" ht="6.96" customHeight="1">
      <c r="A117" s="35"/>
      <c r="B117" s="59"/>
      <c r="C117" s="60"/>
      <c r="D117" s="60"/>
      <c r="E117" s="60"/>
      <c r="F117" s="60"/>
      <c r="G117" s="60"/>
      <c r="H117" s="60"/>
      <c r="I117" s="148"/>
      <c r="J117" s="60"/>
      <c r="K117" s="60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24.96" customHeight="1">
      <c r="A118" s="35"/>
      <c r="B118" s="36"/>
      <c r="C118" s="20" t="s">
        <v>124</v>
      </c>
      <c r="D118" s="35"/>
      <c r="E118" s="35"/>
      <c r="F118" s="35"/>
      <c r="G118" s="35"/>
      <c r="H118" s="35"/>
      <c r="I118" s="121"/>
      <c r="J118" s="35"/>
      <c r="K118" s="35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5"/>
      <c r="D119" s="35"/>
      <c r="E119" s="35"/>
      <c r="F119" s="35"/>
      <c r="G119" s="35"/>
      <c r="H119" s="35"/>
      <c r="I119" s="121"/>
      <c r="J119" s="35"/>
      <c r="K119" s="35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15</v>
      </c>
      <c r="D120" s="35"/>
      <c r="E120" s="35"/>
      <c r="F120" s="35"/>
      <c r="G120" s="35"/>
      <c r="H120" s="35"/>
      <c r="I120" s="121"/>
      <c r="J120" s="35"/>
      <c r="K120" s="35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6.5" customHeight="1">
      <c r="A121" s="35"/>
      <c r="B121" s="36"/>
      <c r="C121" s="35"/>
      <c r="D121" s="35"/>
      <c r="E121" s="120" t="str">
        <f>E7</f>
        <v>Obecné múzeum v Partizánskej Ľupči_rozpocet</v>
      </c>
      <c r="F121" s="29"/>
      <c r="G121" s="29"/>
      <c r="H121" s="29"/>
      <c r="I121" s="121"/>
      <c r="J121" s="35"/>
      <c r="K121" s="35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2" customHeight="1">
      <c r="A122" s="35"/>
      <c r="B122" s="36"/>
      <c r="C122" s="29" t="s">
        <v>89</v>
      </c>
      <c r="D122" s="35"/>
      <c r="E122" s="35"/>
      <c r="F122" s="35"/>
      <c r="G122" s="35"/>
      <c r="H122" s="35"/>
      <c r="I122" s="121"/>
      <c r="J122" s="35"/>
      <c r="K122" s="35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6.5" customHeight="1">
      <c r="A123" s="35"/>
      <c r="B123" s="36"/>
      <c r="C123" s="35"/>
      <c r="D123" s="35"/>
      <c r="E123" s="64" t="str">
        <f>E9</f>
        <v>2019_SU_002.23 - Rozpočet</v>
      </c>
      <c r="F123" s="35"/>
      <c r="G123" s="35"/>
      <c r="H123" s="35"/>
      <c r="I123" s="121"/>
      <c r="J123" s="35"/>
      <c r="K123" s="35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6.96" customHeight="1">
      <c r="A124" s="35"/>
      <c r="B124" s="36"/>
      <c r="C124" s="35"/>
      <c r="D124" s="35"/>
      <c r="E124" s="35"/>
      <c r="F124" s="35"/>
      <c r="G124" s="35"/>
      <c r="H124" s="35"/>
      <c r="I124" s="121"/>
      <c r="J124" s="35"/>
      <c r="K124" s="35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2" customHeight="1">
      <c r="A125" s="35"/>
      <c r="B125" s="36"/>
      <c r="C125" s="29" t="s">
        <v>19</v>
      </c>
      <c r="D125" s="35"/>
      <c r="E125" s="35"/>
      <c r="F125" s="24" t="str">
        <f>F12</f>
        <v xml:space="preserve"> </v>
      </c>
      <c r="G125" s="35"/>
      <c r="H125" s="35"/>
      <c r="I125" s="122" t="s">
        <v>21</v>
      </c>
      <c r="J125" s="66" t="str">
        <f>IF(J12="","",J12)</f>
        <v>27. 6. 2021</v>
      </c>
      <c r="K125" s="35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6.96" customHeight="1">
      <c r="A126" s="35"/>
      <c r="B126" s="36"/>
      <c r="C126" s="35"/>
      <c r="D126" s="35"/>
      <c r="E126" s="35"/>
      <c r="F126" s="35"/>
      <c r="G126" s="35"/>
      <c r="H126" s="35"/>
      <c r="I126" s="121"/>
      <c r="J126" s="35"/>
      <c r="K126" s="35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5.15" customHeight="1">
      <c r="A127" s="35"/>
      <c r="B127" s="36"/>
      <c r="C127" s="29" t="s">
        <v>23</v>
      </c>
      <c r="D127" s="35"/>
      <c r="E127" s="35"/>
      <c r="F127" s="24" t="str">
        <f>E15</f>
        <v xml:space="preserve"> </v>
      </c>
      <c r="G127" s="35"/>
      <c r="H127" s="35"/>
      <c r="I127" s="122" t="s">
        <v>28</v>
      </c>
      <c r="J127" s="33" t="str">
        <f>E21</f>
        <v xml:space="preserve"> </v>
      </c>
      <c r="K127" s="35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15.15" customHeight="1">
      <c r="A128" s="35"/>
      <c r="B128" s="36"/>
      <c r="C128" s="29" t="s">
        <v>26</v>
      </c>
      <c r="D128" s="35"/>
      <c r="E128" s="35"/>
      <c r="F128" s="24" t="str">
        <f>IF(E18="","",E18)</f>
        <v>Vyplň údaj</v>
      </c>
      <c r="G128" s="35"/>
      <c r="H128" s="35"/>
      <c r="I128" s="122" t="s">
        <v>30</v>
      </c>
      <c r="J128" s="33" t="str">
        <f>E24</f>
        <v xml:space="preserve"> </v>
      </c>
      <c r="K128" s="35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10.32" customHeight="1">
      <c r="A129" s="35"/>
      <c r="B129" s="36"/>
      <c r="C129" s="35"/>
      <c r="D129" s="35"/>
      <c r="E129" s="35"/>
      <c r="F129" s="35"/>
      <c r="G129" s="35"/>
      <c r="H129" s="35"/>
      <c r="I129" s="121"/>
      <c r="J129" s="35"/>
      <c r="K129" s="35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11" customFormat="1" ht="29.28" customHeight="1">
      <c r="A130" s="176"/>
      <c r="B130" s="177"/>
      <c r="C130" s="178" t="s">
        <v>125</v>
      </c>
      <c r="D130" s="179" t="s">
        <v>57</v>
      </c>
      <c r="E130" s="179" t="s">
        <v>53</v>
      </c>
      <c r="F130" s="179" t="s">
        <v>54</v>
      </c>
      <c r="G130" s="179" t="s">
        <v>126</v>
      </c>
      <c r="H130" s="179" t="s">
        <v>127</v>
      </c>
      <c r="I130" s="180" t="s">
        <v>128</v>
      </c>
      <c r="J130" s="181" t="s">
        <v>95</v>
      </c>
      <c r="K130" s="182" t="s">
        <v>129</v>
      </c>
      <c r="L130" s="183"/>
      <c r="M130" s="83" t="s">
        <v>1</v>
      </c>
      <c r="N130" s="84" t="s">
        <v>36</v>
      </c>
      <c r="O130" s="84" t="s">
        <v>130</v>
      </c>
      <c r="P130" s="84" t="s">
        <v>131</v>
      </c>
      <c r="Q130" s="84" t="s">
        <v>132</v>
      </c>
      <c r="R130" s="84" t="s">
        <v>133</v>
      </c>
      <c r="S130" s="84" t="s">
        <v>134</v>
      </c>
      <c r="T130" s="85" t="s">
        <v>135</v>
      </c>
      <c r="U130" s="176"/>
      <c r="V130" s="176"/>
      <c r="W130" s="176"/>
      <c r="X130" s="176"/>
      <c r="Y130" s="176"/>
      <c r="Z130" s="176"/>
      <c r="AA130" s="176"/>
      <c r="AB130" s="176"/>
      <c r="AC130" s="176"/>
      <c r="AD130" s="176"/>
      <c r="AE130" s="176"/>
    </row>
    <row r="131" s="2" customFormat="1" ht="22.8" customHeight="1">
      <c r="A131" s="35"/>
      <c r="B131" s="36"/>
      <c r="C131" s="90" t="s">
        <v>91</v>
      </c>
      <c r="D131" s="35"/>
      <c r="E131" s="35"/>
      <c r="F131" s="35"/>
      <c r="G131" s="35"/>
      <c r="H131" s="35"/>
      <c r="I131" s="121"/>
      <c r="J131" s="184">
        <f>BK131</f>
        <v>0</v>
      </c>
      <c r="K131" s="35"/>
      <c r="L131" s="36"/>
      <c r="M131" s="86"/>
      <c r="N131" s="70"/>
      <c r="O131" s="87"/>
      <c r="P131" s="185">
        <f>P132</f>
        <v>0</v>
      </c>
      <c r="Q131" s="87"/>
      <c r="R131" s="185">
        <f>R132</f>
        <v>0</v>
      </c>
      <c r="S131" s="87"/>
      <c r="T131" s="186">
        <f>T132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6" t="s">
        <v>71</v>
      </c>
      <c r="AU131" s="16" t="s">
        <v>97</v>
      </c>
      <c r="BK131" s="187">
        <f>BK132</f>
        <v>0</v>
      </c>
    </row>
    <row r="132" s="12" customFormat="1" ht="25.92" customHeight="1">
      <c r="A132" s="12"/>
      <c r="B132" s="188"/>
      <c r="C132" s="12"/>
      <c r="D132" s="189" t="s">
        <v>71</v>
      </c>
      <c r="E132" s="190" t="s">
        <v>343</v>
      </c>
      <c r="F132" s="190" t="s">
        <v>623</v>
      </c>
      <c r="G132" s="12"/>
      <c r="H132" s="12"/>
      <c r="I132" s="191"/>
      <c r="J132" s="192">
        <f>BK132</f>
        <v>0</v>
      </c>
      <c r="K132" s="12"/>
      <c r="L132" s="188"/>
      <c r="M132" s="193"/>
      <c r="N132" s="194"/>
      <c r="O132" s="194"/>
      <c r="P132" s="195">
        <f>P133+P142+P150+P154</f>
        <v>0</v>
      </c>
      <c r="Q132" s="194"/>
      <c r="R132" s="195">
        <f>R133+R142+R150+R154</f>
        <v>0</v>
      </c>
      <c r="S132" s="194"/>
      <c r="T132" s="196">
        <f>T133+T142+T150+T154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89" t="s">
        <v>80</v>
      </c>
      <c r="AT132" s="197" t="s">
        <v>71</v>
      </c>
      <c r="AU132" s="197" t="s">
        <v>72</v>
      </c>
      <c r="AY132" s="189" t="s">
        <v>138</v>
      </c>
      <c r="BK132" s="198">
        <f>BK133+BK142+BK150+BK154</f>
        <v>0</v>
      </c>
    </row>
    <row r="133" s="12" customFormat="1" ht="22.8" customHeight="1">
      <c r="A133" s="12"/>
      <c r="B133" s="188"/>
      <c r="C133" s="12"/>
      <c r="D133" s="189" t="s">
        <v>71</v>
      </c>
      <c r="E133" s="199" t="s">
        <v>624</v>
      </c>
      <c r="F133" s="199" t="s">
        <v>625</v>
      </c>
      <c r="G133" s="12"/>
      <c r="H133" s="12"/>
      <c r="I133" s="191"/>
      <c r="J133" s="200">
        <f>BK133</f>
        <v>0</v>
      </c>
      <c r="K133" s="12"/>
      <c r="L133" s="188"/>
      <c r="M133" s="193"/>
      <c r="N133" s="194"/>
      <c r="O133" s="194"/>
      <c r="P133" s="195">
        <f>SUM(P134:P141)</f>
        <v>0</v>
      </c>
      <c r="Q133" s="194"/>
      <c r="R133" s="195">
        <f>SUM(R134:R141)</f>
        <v>0</v>
      </c>
      <c r="S133" s="194"/>
      <c r="T133" s="196">
        <f>SUM(T134:T141)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89" t="s">
        <v>80</v>
      </c>
      <c r="AT133" s="197" t="s">
        <v>71</v>
      </c>
      <c r="AU133" s="197" t="s">
        <v>80</v>
      </c>
      <c r="AY133" s="189" t="s">
        <v>138</v>
      </c>
      <c r="BK133" s="198">
        <f>SUM(BK134:BK141)</f>
        <v>0</v>
      </c>
    </row>
    <row r="134" s="2" customFormat="1" ht="21.75" customHeight="1">
      <c r="A134" s="35"/>
      <c r="B134" s="165"/>
      <c r="C134" s="201" t="s">
        <v>144</v>
      </c>
      <c r="D134" s="201" t="s">
        <v>140</v>
      </c>
      <c r="E134" s="202" t="s">
        <v>626</v>
      </c>
      <c r="F134" s="203" t="s">
        <v>627</v>
      </c>
      <c r="G134" s="204" t="s">
        <v>189</v>
      </c>
      <c r="H134" s="205">
        <v>25</v>
      </c>
      <c r="I134" s="206"/>
      <c r="J134" s="207">
        <f>ROUND(I134*H134,2)</f>
        <v>0</v>
      </c>
      <c r="K134" s="208"/>
      <c r="L134" s="36"/>
      <c r="M134" s="209" t="s">
        <v>1</v>
      </c>
      <c r="N134" s="210" t="s">
        <v>38</v>
      </c>
      <c r="O134" s="74"/>
      <c r="P134" s="211">
        <f>O134*H134</f>
        <v>0</v>
      </c>
      <c r="Q134" s="211">
        <v>0</v>
      </c>
      <c r="R134" s="211">
        <f>Q134*H134</f>
        <v>0</v>
      </c>
      <c r="S134" s="211">
        <v>0</v>
      </c>
      <c r="T134" s="212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3" t="s">
        <v>144</v>
      </c>
      <c r="AT134" s="213" t="s">
        <v>140</v>
      </c>
      <c r="AU134" s="213" t="s">
        <v>116</v>
      </c>
      <c r="AY134" s="16" t="s">
        <v>138</v>
      </c>
      <c r="BE134" s="214">
        <f>IF(N134="základná",J134,0)</f>
        <v>0</v>
      </c>
      <c r="BF134" s="214">
        <f>IF(N134="znížená",J134,0)</f>
        <v>0</v>
      </c>
      <c r="BG134" s="214">
        <f>IF(N134="zákl. prenesená",J134,0)</f>
        <v>0</v>
      </c>
      <c r="BH134" s="214">
        <f>IF(N134="zníž. prenesená",J134,0)</f>
        <v>0</v>
      </c>
      <c r="BI134" s="214">
        <f>IF(N134="nulová",J134,0)</f>
        <v>0</v>
      </c>
      <c r="BJ134" s="16" t="s">
        <v>116</v>
      </c>
      <c r="BK134" s="214">
        <f>ROUND(I134*H134,2)</f>
        <v>0</v>
      </c>
      <c r="BL134" s="16" t="s">
        <v>144</v>
      </c>
      <c r="BM134" s="213" t="s">
        <v>116</v>
      </c>
    </row>
    <row r="135" s="2" customFormat="1" ht="21.75" customHeight="1">
      <c r="A135" s="35"/>
      <c r="B135" s="165"/>
      <c r="C135" s="201" t="s">
        <v>173</v>
      </c>
      <c r="D135" s="201" t="s">
        <v>140</v>
      </c>
      <c r="E135" s="202" t="s">
        <v>628</v>
      </c>
      <c r="F135" s="203" t="s">
        <v>629</v>
      </c>
      <c r="G135" s="204" t="s">
        <v>295</v>
      </c>
      <c r="H135" s="205">
        <v>2</v>
      </c>
      <c r="I135" s="206"/>
      <c r="J135" s="207">
        <f>ROUND(I135*H135,2)</f>
        <v>0</v>
      </c>
      <c r="K135" s="208"/>
      <c r="L135" s="36"/>
      <c r="M135" s="209" t="s">
        <v>1</v>
      </c>
      <c r="N135" s="210" t="s">
        <v>38</v>
      </c>
      <c r="O135" s="74"/>
      <c r="P135" s="211">
        <f>O135*H135</f>
        <v>0</v>
      </c>
      <c r="Q135" s="211">
        <v>0</v>
      </c>
      <c r="R135" s="211">
        <f>Q135*H135</f>
        <v>0</v>
      </c>
      <c r="S135" s="211">
        <v>0</v>
      </c>
      <c r="T135" s="21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3" t="s">
        <v>144</v>
      </c>
      <c r="AT135" s="213" t="s">
        <v>140</v>
      </c>
      <c r="AU135" s="213" t="s">
        <v>116</v>
      </c>
      <c r="AY135" s="16" t="s">
        <v>138</v>
      </c>
      <c r="BE135" s="214">
        <f>IF(N135="základná",J135,0)</f>
        <v>0</v>
      </c>
      <c r="BF135" s="214">
        <f>IF(N135="znížená",J135,0)</f>
        <v>0</v>
      </c>
      <c r="BG135" s="214">
        <f>IF(N135="zákl. prenesená",J135,0)</f>
        <v>0</v>
      </c>
      <c r="BH135" s="214">
        <f>IF(N135="zníž. prenesená",J135,0)</f>
        <v>0</v>
      </c>
      <c r="BI135" s="214">
        <f>IF(N135="nulová",J135,0)</f>
        <v>0</v>
      </c>
      <c r="BJ135" s="16" t="s">
        <v>116</v>
      </c>
      <c r="BK135" s="214">
        <f>ROUND(I135*H135,2)</f>
        <v>0</v>
      </c>
      <c r="BL135" s="16" t="s">
        <v>144</v>
      </c>
      <c r="BM135" s="213" t="s">
        <v>144</v>
      </c>
    </row>
    <row r="136" s="2" customFormat="1" ht="16.5" customHeight="1">
      <c r="A136" s="35"/>
      <c r="B136" s="165"/>
      <c r="C136" s="201" t="s">
        <v>151</v>
      </c>
      <c r="D136" s="201" t="s">
        <v>140</v>
      </c>
      <c r="E136" s="202" t="s">
        <v>630</v>
      </c>
      <c r="F136" s="203" t="s">
        <v>631</v>
      </c>
      <c r="G136" s="204" t="s">
        <v>295</v>
      </c>
      <c r="H136" s="205">
        <v>2</v>
      </c>
      <c r="I136" s="206"/>
      <c r="J136" s="207">
        <f>ROUND(I136*H136,2)</f>
        <v>0</v>
      </c>
      <c r="K136" s="208"/>
      <c r="L136" s="36"/>
      <c r="M136" s="209" t="s">
        <v>1</v>
      </c>
      <c r="N136" s="210" t="s">
        <v>38</v>
      </c>
      <c r="O136" s="74"/>
      <c r="P136" s="211">
        <f>O136*H136</f>
        <v>0</v>
      </c>
      <c r="Q136" s="211">
        <v>0</v>
      </c>
      <c r="R136" s="211">
        <f>Q136*H136</f>
        <v>0</v>
      </c>
      <c r="S136" s="211">
        <v>0</v>
      </c>
      <c r="T136" s="212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3" t="s">
        <v>144</v>
      </c>
      <c r="AT136" s="213" t="s">
        <v>140</v>
      </c>
      <c r="AU136" s="213" t="s">
        <v>116</v>
      </c>
      <c r="AY136" s="16" t="s">
        <v>138</v>
      </c>
      <c r="BE136" s="214">
        <f>IF(N136="základná",J136,0)</f>
        <v>0</v>
      </c>
      <c r="BF136" s="214">
        <f>IF(N136="znížená",J136,0)</f>
        <v>0</v>
      </c>
      <c r="BG136" s="214">
        <f>IF(N136="zákl. prenesená",J136,0)</f>
        <v>0</v>
      </c>
      <c r="BH136" s="214">
        <f>IF(N136="zníž. prenesená",J136,0)</f>
        <v>0</v>
      </c>
      <c r="BI136" s="214">
        <f>IF(N136="nulová",J136,0)</f>
        <v>0</v>
      </c>
      <c r="BJ136" s="16" t="s">
        <v>116</v>
      </c>
      <c r="BK136" s="214">
        <f>ROUND(I136*H136,2)</f>
        <v>0</v>
      </c>
      <c r="BL136" s="16" t="s">
        <v>144</v>
      </c>
      <c r="BM136" s="213" t="s">
        <v>151</v>
      </c>
    </row>
    <row r="137" s="2" customFormat="1" ht="21.75" customHeight="1">
      <c r="A137" s="35"/>
      <c r="B137" s="165"/>
      <c r="C137" s="201" t="s">
        <v>182</v>
      </c>
      <c r="D137" s="201" t="s">
        <v>140</v>
      </c>
      <c r="E137" s="202" t="s">
        <v>632</v>
      </c>
      <c r="F137" s="203" t="s">
        <v>633</v>
      </c>
      <c r="G137" s="204" t="s">
        <v>295</v>
      </c>
      <c r="H137" s="205">
        <v>1</v>
      </c>
      <c r="I137" s="206"/>
      <c r="J137" s="207">
        <f>ROUND(I137*H137,2)</f>
        <v>0</v>
      </c>
      <c r="K137" s="208"/>
      <c r="L137" s="36"/>
      <c r="M137" s="209" t="s">
        <v>1</v>
      </c>
      <c r="N137" s="210" t="s">
        <v>38</v>
      </c>
      <c r="O137" s="74"/>
      <c r="P137" s="211">
        <f>O137*H137</f>
        <v>0</v>
      </c>
      <c r="Q137" s="211">
        <v>0</v>
      </c>
      <c r="R137" s="211">
        <f>Q137*H137</f>
        <v>0</v>
      </c>
      <c r="S137" s="211">
        <v>0</v>
      </c>
      <c r="T137" s="21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3" t="s">
        <v>144</v>
      </c>
      <c r="AT137" s="213" t="s">
        <v>140</v>
      </c>
      <c r="AU137" s="213" t="s">
        <v>116</v>
      </c>
      <c r="AY137" s="16" t="s">
        <v>138</v>
      </c>
      <c r="BE137" s="214">
        <f>IF(N137="základná",J137,0)</f>
        <v>0</v>
      </c>
      <c r="BF137" s="214">
        <f>IF(N137="znížená",J137,0)</f>
        <v>0</v>
      </c>
      <c r="BG137" s="214">
        <f>IF(N137="zákl. prenesená",J137,0)</f>
        <v>0</v>
      </c>
      <c r="BH137" s="214">
        <f>IF(N137="zníž. prenesená",J137,0)</f>
        <v>0</v>
      </c>
      <c r="BI137" s="214">
        <f>IF(N137="nulová",J137,0)</f>
        <v>0</v>
      </c>
      <c r="BJ137" s="16" t="s">
        <v>116</v>
      </c>
      <c r="BK137" s="214">
        <f>ROUND(I137*H137,2)</f>
        <v>0</v>
      </c>
      <c r="BL137" s="16" t="s">
        <v>144</v>
      </c>
      <c r="BM137" s="213" t="s">
        <v>186</v>
      </c>
    </row>
    <row r="138" s="2" customFormat="1" ht="21.75" customHeight="1">
      <c r="A138" s="35"/>
      <c r="B138" s="165"/>
      <c r="C138" s="201" t="s">
        <v>186</v>
      </c>
      <c r="D138" s="201" t="s">
        <v>140</v>
      </c>
      <c r="E138" s="202" t="s">
        <v>634</v>
      </c>
      <c r="F138" s="203" t="s">
        <v>635</v>
      </c>
      <c r="G138" s="204" t="s">
        <v>189</v>
      </c>
      <c r="H138" s="205">
        <v>20</v>
      </c>
      <c r="I138" s="206"/>
      <c r="J138" s="207">
        <f>ROUND(I138*H138,2)</f>
        <v>0</v>
      </c>
      <c r="K138" s="208"/>
      <c r="L138" s="36"/>
      <c r="M138" s="209" t="s">
        <v>1</v>
      </c>
      <c r="N138" s="210" t="s">
        <v>38</v>
      </c>
      <c r="O138" s="74"/>
      <c r="P138" s="211">
        <f>O138*H138</f>
        <v>0</v>
      </c>
      <c r="Q138" s="211">
        <v>0</v>
      </c>
      <c r="R138" s="211">
        <f>Q138*H138</f>
        <v>0</v>
      </c>
      <c r="S138" s="211">
        <v>0</v>
      </c>
      <c r="T138" s="21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3" t="s">
        <v>144</v>
      </c>
      <c r="AT138" s="213" t="s">
        <v>140</v>
      </c>
      <c r="AU138" s="213" t="s">
        <v>116</v>
      </c>
      <c r="AY138" s="16" t="s">
        <v>138</v>
      </c>
      <c r="BE138" s="214">
        <f>IF(N138="základná",J138,0)</f>
        <v>0</v>
      </c>
      <c r="BF138" s="214">
        <f>IF(N138="znížená",J138,0)</f>
        <v>0</v>
      </c>
      <c r="BG138" s="214">
        <f>IF(N138="zákl. prenesená",J138,0)</f>
        <v>0</v>
      </c>
      <c r="BH138" s="214">
        <f>IF(N138="zníž. prenesená",J138,0)</f>
        <v>0</v>
      </c>
      <c r="BI138" s="214">
        <f>IF(N138="nulová",J138,0)</f>
        <v>0</v>
      </c>
      <c r="BJ138" s="16" t="s">
        <v>116</v>
      </c>
      <c r="BK138" s="214">
        <f>ROUND(I138*H138,2)</f>
        <v>0</v>
      </c>
      <c r="BL138" s="16" t="s">
        <v>144</v>
      </c>
      <c r="BM138" s="213" t="s">
        <v>176</v>
      </c>
    </row>
    <row r="139" s="2" customFormat="1" ht="16.5" customHeight="1">
      <c r="A139" s="35"/>
      <c r="B139" s="165"/>
      <c r="C139" s="201" t="s">
        <v>177</v>
      </c>
      <c r="D139" s="201" t="s">
        <v>140</v>
      </c>
      <c r="E139" s="202" t="s">
        <v>636</v>
      </c>
      <c r="F139" s="203" t="s">
        <v>637</v>
      </c>
      <c r="G139" s="204" t="s">
        <v>295</v>
      </c>
      <c r="H139" s="205">
        <v>1</v>
      </c>
      <c r="I139" s="206"/>
      <c r="J139" s="207">
        <f>ROUND(I139*H139,2)</f>
        <v>0</v>
      </c>
      <c r="K139" s="208"/>
      <c r="L139" s="36"/>
      <c r="M139" s="209" t="s">
        <v>1</v>
      </c>
      <c r="N139" s="210" t="s">
        <v>38</v>
      </c>
      <c r="O139" s="74"/>
      <c r="P139" s="211">
        <f>O139*H139</f>
        <v>0</v>
      </c>
      <c r="Q139" s="211">
        <v>0</v>
      </c>
      <c r="R139" s="211">
        <f>Q139*H139</f>
        <v>0</v>
      </c>
      <c r="S139" s="211">
        <v>0</v>
      </c>
      <c r="T139" s="21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3" t="s">
        <v>144</v>
      </c>
      <c r="AT139" s="213" t="s">
        <v>140</v>
      </c>
      <c r="AU139" s="213" t="s">
        <v>116</v>
      </c>
      <c r="AY139" s="16" t="s">
        <v>138</v>
      </c>
      <c r="BE139" s="214">
        <f>IF(N139="základná",J139,0)</f>
        <v>0</v>
      </c>
      <c r="BF139" s="214">
        <f>IF(N139="znížená",J139,0)</f>
        <v>0</v>
      </c>
      <c r="BG139" s="214">
        <f>IF(N139="zákl. prenesená",J139,0)</f>
        <v>0</v>
      </c>
      <c r="BH139" s="214">
        <f>IF(N139="zníž. prenesená",J139,0)</f>
        <v>0</v>
      </c>
      <c r="BI139" s="214">
        <f>IF(N139="nulová",J139,0)</f>
        <v>0</v>
      </c>
      <c r="BJ139" s="16" t="s">
        <v>116</v>
      </c>
      <c r="BK139" s="214">
        <f>ROUND(I139*H139,2)</f>
        <v>0</v>
      </c>
      <c r="BL139" s="16" t="s">
        <v>144</v>
      </c>
      <c r="BM139" s="213" t="s">
        <v>181</v>
      </c>
    </row>
    <row r="140" s="2" customFormat="1" ht="16.5" customHeight="1">
      <c r="A140" s="35"/>
      <c r="B140" s="165"/>
      <c r="C140" s="201" t="s">
        <v>176</v>
      </c>
      <c r="D140" s="201" t="s">
        <v>140</v>
      </c>
      <c r="E140" s="202" t="s">
        <v>638</v>
      </c>
      <c r="F140" s="203" t="s">
        <v>639</v>
      </c>
      <c r="G140" s="204" t="s">
        <v>189</v>
      </c>
      <c r="H140" s="205">
        <v>30</v>
      </c>
      <c r="I140" s="206"/>
      <c r="J140" s="207">
        <f>ROUND(I140*H140,2)</f>
        <v>0</v>
      </c>
      <c r="K140" s="208"/>
      <c r="L140" s="36"/>
      <c r="M140" s="209" t="s">
        <v>1</v>
      </c>
      <c r="N140" s="210" t="s">
        <v>38</v>
      </c>
      <c r="O140" s="74"/>
      <c r="P140" s="211">
        <f>O140*H140</f>
        <v>0</v>
      </c>
      <c r="Q140" s="211">
        <v>0</v>
      </c>
      <c r="R140" s="211">
        <f>Q140*H140</f>
        <v>0</v>
      </c>
      <c r="S140" s="211">
        <v>0</v>
      </c>
      <c r="T140" s="21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3" t="s">
        <v>144</v>
      </c>
      <c r="AT140" s="213" t="s">
        <v>140</v>
      </c>
      <c r="AU140" s="213" t="s">
        <v>116</v>
      </c>
      <c r="AY140" s="16" t="s">
        <v>138</v>
      </c>
      <c r="BE140" s="214">
        <f>IF(N140="základná",J140,0)</f>
        <v>0</v>
      </c>
      <c r="BF140" s="214">
        <f>IF(N140="znížená",J140,0)</f>
        <v>0</v>
      </c>
      <c r="BG140" s="214">
        <f>IF(N140="zákl. prenesená",J140,0)</f>
        <v>0</v>
      </c>
      <c r="BH140" s="214">
        <f>IF(N140="zníž. prenesená",J140,0)</f>
        <v>0</v>
      </c>
      <c r="BI140" s="214">
        <f>IF(N140="nulová",J140,0)</f>
        <v>0</v>
      </c>
      <c r="BJ140" s="16" t="s">
        <v>116</v>
      </c>
      <c r="BK140" s="214">
        <f>ROUND(I140*H140,2)</f>
        <v>0</v>
      </c>
      <c r="BL140" s="16" t="s">
        <v>144</v>
      </c>
      <c r="BM140" s="213" t="s">
        <v>185</v>
      </c>
    </row>
    <row r="141" s="2" customFormat="1" ht="16.5" customHeight="1">
      <c r="A141" s="35"/>
      <c r="B141" s="165"/>
      <c r="C141" s="201" t="s">
        <v>367</v>
      </c>
      <c r="D141" s="201" t="s">
        <v>140</v>
      </c>
      <c r="E141" s="202" t="s">
        <v>640</v>
      </c>
      <c r="F141" s="203" t="s">
        <v>641</v>
      </c>
      <c r="G141" s="204" t="s">
        <v>295</v>
      </c>
      <c r="H141" s="205">
        <v>2</v>
      </c>
      <c r="I141" s="206"/>
      <c r="J141" s="207">
        <f>ROUND(I141*H141,2)</f>
        <v>0</v>
      </c>
      <c r="K141" s="208"/>
      <c r="L141" s="36"/>
      <c r="M141" s="209" t="s">
        <v>1</v>
      </c>
      <c r="N141" s="210" t="s">
        <v>38</v>
      </c>
      <c r="O141" s="74"/>
      <c r="P141" s="211">
        <f>O141*H141</f>
        <v>0</v>
      </c>
      <c r="Q141" s="211">
        <v>0</v>
      </c>
      <c r="R141" s="211">
        <f>Q141*H141</f>
        <v>0</v>
      </c>
      <c r="S141" s="211">
        <v>0</v>
      </c>
      <c r="T141" s="21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3" t="s">
        <v>144</v>
      </c>
      <c r="AT141" s="213" t="s">
        <v>140</v>
      </c>
      <c r="AU141" s="213" t="s">
        <v>116</v>
      </c>
      <c r="AY141" s="16" t="s">
        <v>138</v>
      </c>
      <c r="BE141" s="214">
        <f>IF(N141="základná",J141,0)</f>
        <v>0</v>
      </c>
      <c r="BF141" s="214">
        <f>IF(N141="znížená",J141,0)</f>
        <v>0</v>
      </c>
      <c r="BG141" s="214">
        <f>IF(N141="zákl. prenesená",J141,0)</f>
        <v>0</v>
      </c>
      <c r="BH141" s="214">
        <f>IF(N141="zníž. prenesená",J141,0)</f>
        <v>0</v>
      </c>
      <c r="BI141" s="214">
        <f>IF(N141="nulová",J141,0)</f>
        <v>0</v>
      </c>
      <c r="BJ141" s="16" t="s">
        <v>116</v>
      </c>
      <c r="BK141" s="214">
        <f>ROUND(I141*H141,2)</f>
        <v>0</v>
      </c>
      <c r="BL141" s="16" t="s">
        <v>144</v>
      </c>
      <c r="BM141" s="213" t="s">
        <v>190</v>
      </c>
    </row>
    <row r="142" s="12" customFormat="1" ht="22.8" customHeight="1">
      <c r="A142" s="12"/>
      <c r="B142" s="188"/>
      <c r="C142" s="12"/>
      <c r="D142" s="189" t="s">
        <v>71</v>
      </c>
      <c r="E142" s="199" t="s">
        <v>347</v>
      </c>
      <c r="F142" s="199" t="s">
        <v>642</v>
      </c>
      <c r="G142" s="12"/>
      <c r="H142" s="12"/>
      <c r="I142" s="191"/>
      <c r="J142" s="200">
        <f>BK142</f>
        <v>0</v>
      </c>
      <c r="K142" s="12"/>
      <c r="L142" s="188"/>
      <c r="M142" s="193"/>
      <c r="N142" s="194"/>
      <c r="O142" s="194"/>
      <c r="P142" s="195">
        <f>SUM(P143:P149)</f>
        <v>0</v>
      </c>
      <c r="Q142" s="194"/>
      <c r="R142" s="195">
        <f>SUM(R143:R149)</f>
        <v>0</v>
      </c>
      <c r="S142" s="194"/>
      <c r="T142" s="196">
        <f>SUM(T143:T149)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89" t="s">
        <v>80</v>
      </c>
      <c r="AT142" s="197" t="s">
        <v>71</v>
      </c>
      <c r="AU142" s="197" t="s">
        <v>80</v>
      </c>
      <c r="AY142" s="189" t="s">
        <v>138</v>
      </c>
      <c r="BK142" s="198">
        <f>SUM(BK143:BK149)</f>
        <v>0</v>
      </c>
    </row>
    <row r="143" s="2" customFormat="1" ht="21.75" customHeight="1">
      <c r="A143" s="35"/>
      <c r="B143" s="165"/>
      <c r="C143" s="201" t="s">
        <v>377</v>
      </c>
      <c r="D143" s="201" t="s">
        <v>140</v>
      </c>
      <c r="E143" s="202" t="s">
        <v>643</v>
      </c>
      <c r="F143" s="203" t="s">
        <v>644</v>
      </c>
      <c r="G143" s="204" t="s">
        <v>189</v>
      </c>
      <c r="H143" s="205">
        <v>30</v>
      </c>
      <c r="I143" s="206"/>
      <c r="J143" s="207">
        <f>ROUND(I143*H143,2)</f>
        <v>0</v>
      </c>
      <c r="K143" s="208"/>
      <c r="L143" s="36"/>
      <c r="M143" s="209" t="s">
        <v>1</v>
      </c>
      <c r="N143" s="210" t="s">
        <v>38</v>
      </c>
      <c r="O143" s="74"/>
      <c r="P143" s="211">
        <f>O143*H143</f>
        <v>0</v>
      </c>
      <c r="Q143" s="211">
        <v>0</v>
      </c>
      <c r="R143" s="211">
        <f>Q143*H143</f>
        <v>0</v>
      </c>
      <c r="S143" s="211">
        <v>0</v>
      </c>
      <c r="T143" s="21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3" t="s">
        <v>144</v>
      </c>
      <c r="AT143" s="213" t="s">
        <v>140</v>
      </c>
      <c r="AU143" s="213" t="s">
        <v>116</v>
      </c>
      <c r="AY143" s="16" t="s">
        <v>138</v>
      </c>
      <c r="BE143" s="214">
        <f>IF(N143="základná",J143,0)</f>
        <v>0</v>
      </c>
      <c r="BF143" s="214">
        <f>IF(N143="znížená",J143,0)</f>
        <v>0</v>
      </c>
      <c r="BG143" s="214">
        <f>IF(N143="zákl. prenesená",J143,0)</f>
        <v>0</v>
      </c>
      <c r="BH143" s="214">
        <f>IF(N143="zníž. prenesená",J143,0)</f>
        <v>0</v>
      </c>
      <c r="BI143" s="214">
        <f>IF(N143="nulová",J143,0)</f>
        <v>0</v>
      </c>
      <c r="BJ143" s="16" t="s">
        <v>116</v>
      </c>
      <c r="BK143" s="214">
        <f>ROUND(I143*H143,2)</f>
        <v>0</v>
      </c>
      <c r="BL143" s="16" t="s">
        <v>144</v>
      </c>
      <c r="BM143" s="213" t="s">
        <v>193</v>
      </c>
    </row>
    <row r="144" s="2" customFormat="1" ht="21.75" customHeight="1">
      <c r="A144" s="35"/>
      <c r="B144" s="165"/>
      <c r="C144" s="201" t="s">
        <v>7</v>
      </c>
      <c r="D144" s="201" t="s">
        <v>140</v>
      </c>
      <c r="E144" s="202" t="s">
        <v>645</v>
      </c>
      <c r="F144" s="203" t="s">
        <v>646</v>
      </c>
      <c r="G144" s="204" t="s">
        <v>189</v>
      </c>
      <c r="H144" s="205">
        <v>35</v>
      </c>
      <c r="I144" s="206"/>
      <c r="J144" s="207">
        <f>ROUND(I144*H144,2)</f>
        <v>0</v>
      </c>
      <c r="K144" s="208"/>
      <c r="L144" s="36"/>
      <c r="M144" s="209" t="s">
        <v>1</v>
      </c>
      <c r="N144" s="210" t="s">
        <v>38</v>
      </c>
      <c r="O144" s="74"/>
      <c r="P144" s="211">
        <f>O144*H144</f>
        <v>0</v>
      </c>
      <c r="Q144" s="211">
        <v>0</v>
      </c>
      <c r="R144" s="211">
        <f>Q144*H144</f>
        <v>0</v>
      </c>
      <c r="S144" s="211">
        <v>0</v>
      </c>
      <c r="T144" s="212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3" t="s">
        <v>144</v>
      </c>
      <c r="AT144" s="213" t="s">
        <v>140</v>
      </c>
      <c r="AU144" s="213" t="s">
        <v>116</v>
      </c>
      <c r="AY144" s="16" t="s">
        <v>138</v>
      </c>
      <c r="BE144" s="214">
        <f>IF(N144="základná",J144,0)</f>
        <v>0</v>
      </c>
      <c r="BF144" s="214">
        <f>IF(N144="znížená",J144,0)</f>
        <v>0</v>
      </c>
      <c r="BG144" s="214">
        <f>IF(N144="zákl. prenesená",J144,0)</f>
        <v>0</v>
      </c>
      <c r="BH144" s="214">
        <f>IF(N144="zníž. prenesená",J144,0)</f>
        <v>0</v>
      </c>
      <c r="BI144" s="214">
        <f>IF(N144="nulová",J144,0)</f>
        <v>0</v>
      </c>
      <c r="BJ144" s="16" t="s">
        <v>116</v>
      </c>
      <c r="BK144" s="214">
        <f>ROUND(I144*H144,2)</f>
        <v>0</v>
      </c>
      <c r="BL144" s="16" t="s">
        <v>144</v>
      </c>
      <c r="BM144" s="213" t="s">
        <v>7</v>
      </c>
    </row>
    <row r="145" s="2" customFormat="1" ht="21.75" customHeight="1">
      <c r="A145" s="35"/>
      <c r="B145" s="165"/>
      <c r="C145" s="201" t="s">
        <v>190</v>
      </c>
      <c r="D145" s="201" t="s">
        <v>140</v>
      </c>
      <c r="E145" s="202" t="s">
        <v>647</v>
      </c>
      <c r="F145" s="203" t="s">
        <v>648</v>
      </c>
      <c r="G145" s="204" t="s">
        <v>295</v>
      </c>
      <c r="H145" s="205">
        <v>2</v>
      </c>
      <c r="I145" s="206"/>
      <c r="J145" s="207">
        <f>ROUND(I145*H145,2)</f>
        <v>0</v>
      </c>
      <c r="K145" s="208"/>
      <c r="L145" s="36"/>
      <c r="M145" s="209" t="s">
        <v>1</v>
      </c>
      <c r="N145" s="210" t="s">
        <v>38</v>
      </c>
      <c r="O145" s="74"/>
      <c r="P145" s="211">
        <f>O145*H145</f>
        <v>0</v>
      </c>
      <c r="Q145" s="211">
        <v>0</v>
      </c>
      <c r="R145" s="211">
        <f>Q145*H145</f>
        <v>0</v>
      </c>
      <c r="S145" s="211">
        <v>0</v>
      </c>
      <c r="T145" s="21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3" t="s">
        <v>144</v>
      </c>
      <c r="AT145" s="213" t="s">
        <v>140</v>
      </c>
      <c r="AU145" s="213" t="s">
        <v>116</v>
      </c>
      <c r="AY145" s="16" t="s">
        <v>138</v>
      </c>
      <c r="BE145" s="214">
        <f>IF(N145="základná",J145,0)</f>
        <v>0</v>
      </c>
      <c r="BF145" s="214">
        <f>IF(N145="znížená",J145,0)</f>
        <v>0</v>
      </c>
      <c r="BG145" s="214">
        <f>IF(N145="zákl. prenesená",J145,0)</f>
        <v>0</v>
      </c>
      <c r="BH145" s="214">
        <f>IF(N145="zníž. prenesená",J145,0)</f>
        <v>0</v>
      </c>
      <c r="BI145" s="214">
        <f>IF(N145="nulová",J145,0)</f>
        <v>0</v>
      </c>
      <c r="BJ145" s="16" t="s">
        <v>116</v>
      </c>
      <c r="BK145" s="214">
        <f>ROUND(I145*H145,2)</f>
        <v>0</v>
      </c>
      <c r="BL145" s="16" t="s">
        <v>144</v>
      </c>
      <c r="BM145" s="213" t="s">
        <v>370</v>
      </c>
    </row>
    <row r="146" s="2" customFormat="1" ht="16.5" customHeight="1">
      <c r="A146" s="35"/>
      <c r="B146" s="165"/>
      <c r="C146" s="201" t="s">
        <v>254</v>
      </c>
      <c r="D146" s="201" t="s">
        <v>140</v>
      </c>
      <c r="E146" s="202" t="s">
        <v>649</v>
      </c>
      <c r="F146" s="203" t="s">
        <v>650</v>
      </c>
      <c r="G146" s="204" t="s">
        <v>424</v>
      </c>
      <c r="H146" s="205">
        <v>1</v>
      </c>
      <c r="I146" s="206"/>
      <c r="J146" s="207">
        <f>ROUND(I146*H146,2)</f>
        <v>0</v>
      </c>
      <c r="K146" s="208"/>
      <c r="L146" s="36"/>
      <c r="M146" s="209" t="s">
        <v>1</v>
      </c>
      <c r="N146" s="210" t="s">
        <v>38</v>
      </c>
      <c r="O146" s="74"/>
      <c r="P146" s="211">
        <f>O146*H146</f>
        <v>0</v>
      </c>
      <c r="Q146" s="211">
        <v>0</v>
      </c>
      <c r="R146" s="211">
        <f>Q146*H146</f>
        <v>0</v>
      </c>
      <c r="S146" s="211">
        <v>0</v>
      </c>
      <c r="T146" s="21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3" t="s">
        <v>144</v>
      </c>
      <c r="AT146" s="213" t="s">
        <v>140</v>
      </c>
      <c r="AU146" s="213" t="s">
        <v>116</v>
      </c>
      <c r="AY146" s="16" t="s">
        <v>138</v>
      </c>
      <c r="BE146" s="214">
        <f>IF(N146="základná",J146,0)</f>
        <v>0</v>
      </c>
      <c r="BF146" s="214">
        <f>IF(N146="znížená",J146,0)</f>
        <v>0</v>
      </c>
      <c r="BG146" s="214">
        <f>IF(N146="zákl. prenesená",J146,0)</f>
        <v>0</v>
      </c>
      <c r="BH146" s="214">
        <f>IF(N146="zníž. prenesená",J146,0)</f>
        <v>0</v>
      </c>
      <c r="BI146" s="214">
        <f>IF(N146="nulová",J146,0)</f>
        <v>0</v>
      </c>
      <c r="BJ146" s="16" t="s">
        <v>116</v>
      </c>
      <c r="BK146" s="214">
        <f>ROUND(I146*H146,2)</f>
        <v>0</v>
      </c>
      <c r="BL146" s="16" t="s">
        <v>144</v>
      </c>
      <c r="BM146" s="213" t="s">
        <v>204</v>
      </c>
    </row>
    <row r="147" s="2" customFormat="1" ht="16.5" customHeight="1">
      <c r="A147" s="35"/>
      <c r="B147" s="165"/>
      <c r="C147" s="201" t="s">
        <v>382</v>
      </c>
      <c r="D147" s="201" t="s">
        <v>140</v>
      </c>
      <c r="E147" s="202" t="s">
        <v>345</v>
      </c>
      <c r="F147" s="203" t="s">
        <v>651</v>
      </c>
      <c r="G147" s="204" t="s">
        <v>189</v>
      </c>
      <c r="H147" s="205">
        <v>20</v>
      </c>
      <c r="I147" s="206"/>
      <c r="J147" s="207">
        <f>ROUND(I147*H147,2)</f>
        <v>0</v>
      </c>
      <c r="K147" s="208"/>
      <c r="L147" s="36"/>
      <c r="M147" s="209" t="s">
        <v>1</v>
      </c>
      <c r="N147" s="210" t="s">
        <v>38</v>
      </c>
      <c r="O147" s="74"/>
      <c r="P147" s="211">
        <f>O147*H147</f>
        <v>0</v>
      </c>
      <c r="Q147" s="211">
        <v>0</v>
      </c>
      <c r="R147" s="211">
        <f>Q147*H147</f>
        <v>0</v>
      </c>
      <c r="S147" s="211">
        <v>0</v>
      </c>
      <c r="T147" s="21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3" t="s">
        <v>144</v>
      </c>
      <c r="AT147" s="213" t="s">
        <v>140</v>
      </c>
      <c r="AU147" s="213" t="s">
        <v>116</v>
      </c>
      <c r="AY147" s="16" t="s">
        <v>138</v>
      </c>
      <c r="BE147" s="214">
        <f>IF(N147="základná",J147,0)</f>
        <v>0</v>
      </c>
      <c r="BF147" s="214">
        <f>IF(N147="znížená",J147,0)</f>
        <v>0</v>
      </c>
      <c r="BG147" s="214">
        <f>IF(N147="zákl. prenesená",J147,0)</f>
        <v>0</v>
      </c>
      <c r="BH147" s="214">
        <f>IF(N147="zníž. prenesená",J147,0)</f>
        <v>0</v>
      </c>
      <c r="BI147" s="214">
        <f>IF(N147="nulová",J147,0)</f>
        <v>0</v>
      </c>
      <c r="BJ147" s="16" t="s">
        <v>116</v>
      </c>
      <c r="BK147" s="214">
        <f>ROUND(I147*H147,2)</f>
        <v>0</v>
      </c>
      <c r="BL147" s="16" t="s">
        <v>144</v>
      </c>
      <c r="BM147" s="213" t="s">
        <v>215</v>
      </c>
    </row>
    <row r="148" s="2" customFormat="1" ht="21.75" customHeight="1">
      <c r="A148" s="35"/>
      <c r="B148" s="165"/>
      <c r="C148" s="201" t="s">
        <v>193</v>
      </c>
      <c r="D148" s="201" t="s">
        <v>140</v>
      </c>
      <c r="E148" s="202" t="s">
        <v>652</v>
      </c>
      <c r="F148" s="203" t="s">
        <v>653</v>
      </c>
      <c r="G148" s="204" t="s">
        <v>295</v>
      </c>
      <c r="H148" s="205">
        <v>4</v>
      </c>
      <c r="I148" s="206"/>
      <c r="J148" s="207">
        <f>ROUND(I148*H148,2)</f>
        <v>0</v>
      </c>
      <c r="K148" s="208"/>
      <c r="L148" s="36"/>
      <c r="M148" s="209" t="s">
        <v>1</v>
      </c>
      <c r="N148" s="210" t="s">
        <v>38</v>
      </c>
      <c r="O148" s="74"/>
      <c r="P148" s="211">
        <f>O148*H148</f>
        <v>0</v>
      </c>
      <c r="Q148" s="211">
        <v>0</v>
      </c>
      <c r="R148" s="211">
        <f>Q148*H148</f>
        <v>0</v>
      </c>
      <c r="S148" s="211">
        <v>0</v>
      </c>
      <c r="T148" s="21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3" t="s">
        <v>144</v>
      </c>
      <c r="AT148" s="213" t="s">
        <v>140</v>
      </c>
      <c r="AU148" s="213" t="s">
        <v>116</v>
      </c>
      <c r="AY148" s="16" t="s">
        <v>138</v>
      </c>
      <c r="BE148" s="214">
        <f>IF(N148="základná",J148,0)</f>
        <v>0</v>
      </c>
      <c r="BF148" s="214">
        <f>IF(N148="znížená",J148,0)</f>
        <v>0</v>
      </c>
      <c r="BG148" s="214">
        <f>IF(N148="zákl. prenesená",J148,0)</f>
        <v>0</v>
      </c>
      <c r="BH148" s="214">
        <f>IF(N148="zníž. prenesená",J148,0)</f>
        <v>0</v>
      </c>
      <c r="BI148" s="214">
        <f>IF(N148="nulová",J148,0)</f>
        <v>0</v>
      </c>
      <c r="BJ148" s="16" t="s">
        <v>116</v>
      </c>
      <c r="BK148" s="214">
        <f>ROUND(I148*H148,2)</f>
        <v>0</v>
      </c>
      <c r="BL148" s="16" t="s">
        <v>144</v>
      </c>
      <c r="BM148" s="213" t="s">
        <v>281</v>
      </c>
    </row>
    <row r="149" s="2" customFormat="1" ht="33" customHeight="1">
      <c r="A149" s="35"/>
      <c r="B149" s="165"/>
      <c r="C149" s="201" t="s">
        <v>245</v>
      </c>
      <c r="D149" s="201" t="s">
        <v>140</v>
      </c>
      <c r="E149" s="202" t="s">
        <v>654</v>
      </c>
      <c r="F149" s="203" t="s">
        <v>526</v>
      </c>
      <c r="G149" s="204" t="s">
        <v>527</v>
      </c>
      <c r="H149" s="240"/>
      <c r="I149" s="206"/>
      <c r="J149" s="207">
        <f>ROUND(I149*H149,2)</f>
        <v>0</v>
      </c>
      <c r="K149" s="208"/>
      <c r="L149" s="36"/>
      <c r="M149" s="209" t="s">
        <v>1</v>
      </c>
      <c r="N149" s="210" t="s">
        <v>38</v>
      </c>
      <c r="O149" s="74"/>
      <c r="P149" s="211">
        <f>O149*H149</f>
        <v>0</v>
      </c>
      <c r="Q149" s="211">
        <v>0</v>
      </c>
      <c r="R149" s="211">
        <f>Q149*H149</f>
        <v>0</v>
      </c>
      <c r="S149" s="211">
        <v>0</v>
      </c>
      <c r="T149" s="21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3" t="s">
        <v>144</v>
      </c>
      <c r="AT149" s="213" t="s">
        <v>140</v>
      </c>
      <c r="AU149" s="213" t="s">
        <v>116</v>
      </c>
      <c r="AY149" s="16" t="s">
        <v>138</v>
      </c>
      <c r="BE149" s="214">
        <f>IF(N149="základná",J149,0)</f>
        <v>0</v>
      </c>
      <c r="BF149" s="214">
        <f>IF(N149="znížená",J149,0)</f>
        <v>0</v>
      </c>
      <c r="BG149" s="214">
        <f>IF(N149="zákl. prenesená",J149,0)</f>
        <v>0</v>
      </c>
      <c r="BH149" s="214">
        <f>IF(N149="zníž. prenesená",J149,0)</f>
        <v>0</v>
      </c>
      <c r="BI149" s="214">
        <f>IF(N149="nulová",J149,0)</f>
        <v>0</v>
      </c>
      <c r="BJ149" s="16" t="s">
        <v>116</v>
      </c>
      <c r="BK149" s="214">
        <f>ROUND(I149*H149,2)</f>
        <v>0</v>
      </c>
      <c r="BL149" s="16" t="s">
        <v>144</v>
      </c>
      <c r="BM149" s="213" t="s">
        <v>233</v>
      </c>
    </row>
    <row r="150" s="12" customFormat="1" ht="22.8" customHeight="1">
      <c r="A150" s="12"/>
      <c r="B150" s="188"/>
      <c r="C150" s="12"/>
      <c r="D150" s="189" t="s">
        <v>71</v>
      </c>
      <c r="E150" s="199" t="s">
        <v>415</v>
      </c>
      <c r="F150" s="199" t="s">
        <v>571</v>
      </c>
      <c r="G150" s="12"/>
      <c r="H150" s="12"/>
      <c r="I150" s="191"/>
      <c r="J150" s="200">
        <f>BK150</f>
        <v>0</v>
      </c>
      <c r="K150" s="12"/>
      <c r="L150" s="188"/>
      <c r="M150" s="193"/>
      <c r="N150" s="194"/>
      <c r="O150" s="194"/>
      <c r="P150" s="195">
        <f>SUM(P151:P153)</f>
        <v>0</v>
      </c>
      <c r="Q150" s="194"/>
      <c r="R150" s="195">
        <f>SUM(R151:R153)</f>
        <v>0</v>
      </c>
      <c r="S150" s="194"/>
      <c r="T150" s="196">
        <f>SUM(T151:T153)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89" t="s">
        <v>80</v>
      </c>
      <c r="AT150" s="197" t="s">
        <v>71</v>
      </c>
      <c r="AU150" s="197" t="s">
        <v>80</v>
      </c>
      <c r="AY150" s="189" t="s">
        <v>138</v>
      </c>
      <c r="BK150" s="198">
        <f>SUM(BK151:BK153)</f>
        <v>0</v>
      </c>
    </row>
    <row r="151" s="2" customFormat="1" ht="21.75" customHeight="1">
      <c r="A151" s="35"/>
      <c r="B151" s="165"/>
      <c r="C151" s="201" t="s">
        <v>72</v>
      </c>
      <c r="D151" s="201" t="s">
        <v>140</v>
      </c>
      <c r="E151" s="202" t="s">
        <v>572</v>
      </c>
      <c r="F151" s="203" t="s">
        <v>573</v>
      </c>
      <c r="G151" s="204" t="s">
        <v>295</v>
      </c>
      <c r="H151" s="205">
        <v>2</v>
      </c>
      <c r="I151" s="206"/>
      <c r="J151" s="207">
        <f>ROUND(I151*H151,2)</f>
        <v>0</v>
      </c>
      <c r="K151" s="208"/>
      <c r="L151" s="36"/>
      <c r="M151" s="209" t="s">
        <v>1</v>
      </c>
      <c r="N151" s="210" t="s">
        <v>38</v>
      </c>
      <c r="O151" s="74"/>
      <c r="P151" s="211">
        <f>O151*H151</f>
        <v>0</v>
      </c>
      <c r="Q151" s="211">
        <v>0</v>
      </c>
      <c r="R151" s="211">
        <f>Q151*H151</f>
        <v>0</v>
      </c>
      <c r="S151" s="211">
        <v>0</v>
      </c>
      <c r="T151" s="21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3" t="s">
        <v>144</v>
      </c>
      <c r="AT151" s="213" t="s">
        <v>140</v>
      </c>
      <c r="AU151" s="213" t="s">
        <v>116</v>
      </c>
      <c r="AY151" s="16" t="s">
        <v>138</v>
      </c>
      <c r="BE151" s="214">
        <f>IF(N151="základná",J151,0)</f>
        <v>0</v>
      </c>
      <c r="BF151" s="214">
        <f>IF(N151="znížená",J151,0)</f>
        <v>0</v>
      </c>
      <c r="BG151" s="214">
        <f>IF(N151="zákl. prenesená",J151,0)</f>
        <v>0</v>
      </c>
      <c r="BH151" s="214">
        <f>IF(N151="zníž. prenesená",J151,0)</f>
        <v>0</v>
      </c>
      <c r="BI151" s="214">
        <f>IF(N151="nulová",J151,0)</f>
        <v>0</v>
      </c>
      <c r="BJ151" s="16" t="s">
        <v>116</v>
      </c>
      <c r="BK151" s="214">
        <f>ROUND(I151*H151,2)</f>
        <v>0</v>
      </c>
      <c r="BL151" s="16" t="s">
        <v>144</v>
      </c>
      <c r="BM151" s="213" t="s">
        <v>228</v>
      </c>
    </row>
    <row r="152" s="2" customFormat="1" ht="16.5" customHeight="1">
      <c r="A152" s="35"/>
      <c r="B152" s="165"/>
      <c r="C152" s="201" t="s">
        <v>72</v>
      </c>
      <c r="D152" s="201" t="s">
        <v>140</v>
      </c>
      <c r="E152" s="202" t="s">
        <v>578</v>
      </c>
      <c r="F152" s="203" t="s">
        <v>655</v>
      </c>
      <c r="G152" s="204" t="s">
        <v>189</v>
      </c>
      <c r="H152" s="205">
        <v>5</v>
      </c>
      <c r="I152" s="206"/>
      <c r="J152" s="207">
        <f>ROUND(I152*H152,2)</f>
        <v>0</v>
      </c>
      <c r="K152" s="208"/>
      <c r="L152" s="36"/>
      <c r="M152" s="209" t="s">
        <v>1</v>
      </c>
      <c r="N152" s="210" t="s">
        <v>38</v>
      </c>
      <c r="O152" s="74"/>
      <c r="P152" s="211">
        <f>O152*H152</f>
        <v>0</v>
      </c>
      <c r="Q152" s="211">
        <v>0</v>
      </c>
      <c r="R152" s="211">
        <f>Q152*H152</f>
        <v>0</v>
      </c>
      <c r="S152" s="211">
        <v>0</v>
      </c>
      <c r="T152" s="21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3" t="s">
        <v>144</v>
      </c>
      <c r="AT152" s="213" t="s">
        <v>140</v>
      </c>
      <c r="AU152" s="213" t="s">
        <v>116</v>
      </c>
      <c r="AY152" s="16" t="s">
        <v>138</v>
      </c>
      <c r="BE152" s="214">
        <f>IF(N152="základná",J152,0)</f>
        <v>0</v>
      </c>
      <c r="BF152" s="214">
        <f>IF(N152="znížená",J152,0)</f>
        <v>0</v>
      </c>
      <c r="BG152" s="214">
        <f>IF(N152="zákl. prenesená",J152,0)</f>
        <v>0</v>
      </c>
      <c r="BH152" s="214">
        <f>IF(N152="zníž. prenesená",J152,0)</f>
        <v>0</v>
      </c>
      <c r="BI152" s="214">
        <f>IF(N152="nulová",J152,0)</f>
        <v>0</v>
      </c>
      <c r="BJ152" s="16" t="s">
        <v>116</v>
      </c>
      <c r="BK152" s="214">
        <f>ROUND(I152*H152,2)</f>
        <v>0</v>
      </c>
      <c r="BL152" s="16" t="s">
        <v>144</v>
      </c>
      <c r="BM152" s="213" t="s">
        <v>248</v>
      </c>
    </row>
    <row r="153" s="2" customFormat="1" ht="21.75" customHeight="1">
      <c r="A153" s="35"/>
      <c r="B153" s="165"/>
      <c r="C153" s="201" t="s">
        <v>72</v>
      </c>
      <c r="D153" s="201" t="s">
        <v>140</v>
      </c>
      <c r="E153" s="202" t="s">
        <v>581</v>
      </c>
      <c r="F153" s="203" t="s">
        <v>582</v>
      </c>
      <c r="G153" s="204" t="s">
        <v>583</v>
      </c>
      <c r="H153" s="205">
        <v>0</v>
      </c>
      <c r="I153" s="206"/>
      <c r="J153" s="207">
        <f>ROUND(I153*H153,2)</f>
        <v>0</v>
      </c>
      <c r="K153" s="208"/>
      <c r="L153" s="36"/>
      <c r="M153" s="209" t="s">
        <v>1</v>
      </c>
      <c r="N153" s="210" t="s">
        <v>38</v>
      </c>
      <c r="O153" s="74"/>
      <c r="P153" s="211">
        <f>O153*H153</f>
        <v>0</v>
      </c>
      <c r="Q153" s="211">
        <v>0</v>
      </c>
      <c r="R153" s="211">
        <f>Q153*H153</f>
        <v>0</v>
      </c>
      <c r="S153" s="211">
        <v>0</v>
      </c>
      <c r="T153" s="212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3" t="s">
        <v>144</v>
      </c>
      <c r="AT153" s="213" t="s">
        <v>140</v>
      </c>
      <c r="AU153" s="213" t="s">
        <v>116</v>
      </c>
      <c r="AY153" s="16" t="s">
        <v>138</v>
      </c>
      <c r="BE153" s="214">
        <f>IF(N153="základná",J153,0)</f>
        <v>0</v>
      </c>
      <c r="BF153" s="214">
        <f>IF(N153="znížená",J153,0)</f>
        <v>0</v>
      </c>
      <c r="BG153" s="214">
        <f>IF(N153="zákl. prenesená",J153,0)</f>
        <v>0</v>
      </c>
      <c r="BH153" s="214">
        <f>IF(N153="zníž. prenesená",J153,0)</f>
        <v>0</v>
      </c>
      <c r="BI153" s="214">
        <f>IF(N153="nulová",J153,0)</f>
        <v>0</v>
      </c>
      <c r="BJ153" s="16" t="s">
        <v>116</v>
      </c>
      <c r="BK153" s="214">
        <f>ROUND(I153*H153,2)</f>
        <v>0</v>
      </c>
      <c r="BL153" s="16" t="s">
        <v>144</v>
      </c>
      <c r="BM153" s="213" t="s">
        <v>253</v>
      </c>
    </row>
    <row r="154" s="12" customFormat="1" ht="22.8" customHeight="1">
      <c r="A154" s="12"/>
      <c r="B154" s="188"/>
      <c r="C154" s="12"/>
      <c r="D154" s="189" t="s">
        <v>71</v>
      </c>
      <c r="E154" s="199" t="s">
        <v>585</v>
      </c>
      <c r="F154" s="199" t="s">
        <v>656</v>
      </c>
      <c r="G154" s="12"/>
      <c r="H154" s="12"/>
      <c r="I154" s="191"/>
      <c r="J154" s="200">
        <f>BK154</f>
        <v>0</v>
      </c>
      <c r="K154" s="12"/>
      <c r="L154" s="188"/>
      <c r="M154" s="193"/>
      <c r="N154" s="194"/>
      <c r="O154" s="194"/>
      <c r="P154" s="195">
        <f>P155</f>
        <v>0</v>
      </c>
      <c r="Q154" s="194"/>
      <c r="R154" s="195">
        <f>R155</f>
        <v>0</v>
      </c>
      <c r="S154" s="194"/>
      <c r="T154" s="196">
        <f>T155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189" t="s">
        <v>80</v>
      </c>
      <c r="AT154" s="197" t="s">
        <v>71</v>
      </c>
      <c r="AU154" s="197" t="s">
        <v>80</v>
      </c>
      <c r="AY154" s="189" t="s">
        <v>138</v>
      </c>
      <c r="BK154" s="198">
        <f>BK155</f>
        <v>0</v>
      </c>
    </row>
    <row r="155" s="2" customFormat="1" ht="21.75" customHeight="1">
      <c r="A155" s="35"/>
      <c r="B155" s="165"/>
      <c r="C155" s="201" t="s">
        <v>72</v>
      </c>
      <c r="D155" s="201" t="s">
        <v>140</v>
      </c>
      <c r="E155" s="202" t="s">
        <v>422</v>
      </c>
      <c r="F155" s="203" t="s">
        <v>588</v>
      </c>
      <c r="G155" s="204" t="s">
        <v>589</v>
      </c>
      <c r="H155" s="205">
        <v>2</v>
      </c>
      <c r="I155" s="206"/>
      <c r="J155" s="207">
        <f>ROUND(I155*H155,2)</f>
        <v>0</v>
      </c>
      <c r="K155" s="208"/>
      <c r="L155" s="36"/>
      <c r="M155" s="235" t="s">
        <v>1</v>
      </c>
      <c r="N155" s="236" t="s">
        <v>38</v>
      </c>
      <c r="O155" s="237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3" t="s">
        <v>144</v>
      </c>
      <c r="AT155" s="213" t="s">
        <v>140</v>
      </c>
      <c r="AU155" s="213" t="s">
        <v>116</v>
      </c>
      <c r="AY155" s="16" t="s">
        <v>138</v>
      </c>
      <c r="BE155" s="214">
        <f>IF(N155="základná",J155,0)</f>
        <v>0</v>
      </c>
      <c r="BF155" s="214">
        <f>IF(N155="znížená",J155,0)</f>
        <v>0</v>
      </c>
      <c r="BG155" s="214">
        <f>IF(N155="zákl. prenesená",J155,0)</f>
        <v>0</v>
      </c>
      <c r="BH155" s="214">
        <f>IF(N155="zníž. prenesená",J155,0)</f>
        <v>0</v>
      </c>
      <c r="BI155" s="214">
        <f>IF(N155="nulová",J155,0)</f>
        <v>0</v>
      </c>
      <c r="BJ155" s="16" t="s">
        <v>116</v>
      </c>
      <c r="BK155" s="214">
        <f>ROUND(I155*H155,2)</f>
        <v>0</v>
      </c>
      <c r="BL155" s="16" t="s">
        <v>144</v>
      </c>
      <c r="BM155" s="213" t="s">
        <v>257</v>
      </c>
    </row>
    <row r="156" s="2" customFormat="1" ht="6.96" customHeight="1">
      <c r="A156" s="35"/>
      <c r="B156" s="57"/>
      <c r="C156" s="58"/>
      <c r="D156" s="58"/>
      <c r="E156" s="58"/>
      <c r="F156" s="58"/>
      <c r="G156" s="58"/>
      <c r="H156" s="58"/>
      <c r="I156" s="147"/>
      <c r="J156" s="58"/>
      <c r="K156" s="58"/>
      <c r="L156" s="36"/>
      <c r="M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</row>
  </sheetData>
  <autoFilter ref="C130:K155"/>
  <mergeCells count="14">
    <mergeCell ref="E7:H7"/>
    <mergeCell ref="E9:H9"/>
    <mergeCell ref="E18:H18"/>
    <mergeCell ref="E27:H27"/>
    <mergeCell ref="E85:H85"/>
    <mergeCell ref="E87:H87"/>
    <mergeCell ref="D105:F105"/>
    <mergeCell ref="D106:F106"/>
    <mergeCell ref="D107:F107"/>
    <mergeCell ref="D108:F108"/>
    <mergeCell ref="D109:F109"/>
    <mergeCell ref="E121:H121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Pauko Pavel</dc:creator>
  <cp:lastModifiedBy>Pauko Pavel</cp:lastModifiedBy>
  <dcterms:created xsi:type="dcterms:W3CDTF">2021-06-28T19:22:08Z</dcterms:created>
  <dcterms:modified xsi:type="dcterms:W3CDTF">2021-06-28T19:22:11Z</dcterms:modified>
</cp:coreProperties>
</file>